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P:\Nemocnice Litoměřice_E_zdroj podtlaku\05_DPS\NemLt_E_podtlak - aktuální\R+VV\dílčí části\"/>
    </mc:Choice>
  </mc:AlternateContent>
  <xr:revisionPtr revIDLastSave="0" documentId="13_ncr:1_{0F189688-27D1-40F6-8736-DB102CCDC0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.1.4.C - VV" sheetId="18" r:id="rId1"/>
    <sheet name="Pokyny pro vyplnění" sheetId="11" r:id="rId2"/>
  </sheets>
  <definedNames>
    <definedName name="_xlnm._FilterDatabase" localSheetId="0" hidden="1">'D.1.4.C - VV'!$C$89:$K$213</definedName>
    <definedName name="_xlnm.Print_Titles" localSheetId="0">'D.1.4.C - VV'!$89:$89</definedName>
    <definedName name="_xlnm.Print_Area" localSheetId="0">'D.1.4.C - VV'!$C$4:$J$42,'D.1.4.C - VV'!$C$48:$J$69,'D.1.4.C - VV'!$C$75:$K$213</definedName>
    <definedName name="_xlnm.Print_Area" localSheetId="1">'Pokyny pro vyplnění'!$B$2:$K$71,'Pokyny pro vyplnění'!$B$74:$K$118,'Pokyny pro vyplnění'!$B$121:$K$190,'Pokyny pro vyplnění'!$B$198:$K$218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11" i="18" l="1"/>
  <c r="BI211" i="18"/>
  <c r="BH211" i="18"/>
  <c r="BG211" i="18"/>
  <c r="BE211" i="18"/>
  <c r="T211" i="18"/>
  <c r="R211" i="18"/>
  <c r="P211" i="18"/>
  <c r="J211" i="18"/>
  <c r="BF211" i="18" s="1"/>
  <c r="BK208" i="18"/>
  <c r="BI208" i="18"/>
  <c r="BH208" i="18"/>
  <c r="BG208" i="18"/>
  <c r="BE208" i="18"/>
  <c r="T208" i="18"/>
  <c r="R208" i="18"/>
  <c r="P208" i="18"/>
  <c r="J208" i="18"/>
  <c r="BF208" i="18" s="1"/>
  <c r="BK205" i="18"/>
  <c r="BI205" i="18"/>
  <c r="BH205" i="18"/>
  <c r="BG205" i="18"/>
  <c r="BF205" i="18"/>
  <c r="BE205" i="18"/>
  <c r="T205" i="18"/>
  <c r="R205" i="18"/>
  <c r="P205" i="18"/>
  <c r="J205" i="18"/>
  <c r="BK203" i="18"/>
  <c r="BI203" i="18"/>
  <c r="BH203" i="18"/>
  <c r="BG203" i="18"/>
  <c r="BE203" i="18"/>
  <c r="T203" i="18"/>
  <c r="R203" i="18"/>
  <c r="P203" i="18"/>
  <c r="J203" i="18"/>
  <c r="BF203" i="18" s="1"/>
  <c r="BK202" i="18"/>
  <c r="BI202" i="18"/>
  <c r="BH202" i="18"/>
  <c r="BG202" i="18"/>
  <c r="BE202" i="18"/>
  <c r="T202" i="18"/>
  <c r="R202" i="18"/>
  <c r="P202" i="18"/>
  <c r="J202" i="18"/>
  <c r="BF202" i="18" s="1"/>
  <c r="BK201" i="18"/>
  <c r="BI201" i="18"/>
  <c r="BH201" i="18"/>
  <c r="BG201" i="18"/>
  <c r="BE201" i="18"/>
  <c r="T201" i="18"/>
  <c r="R201" i="18"/>
  <c r="P201" i="18"/>
  <c r="J201" i="18"/>
  <c r="BF201" i="18" s="1"/>
  <c r="BK200" i="18"/>
  <c r="BI200" i="18"/>
  <c r="BH200" i="18"/>
  <c r="BG200" i="18"/>
  <c r="BE200" i="18"/>
  <c r="T200" i="18"/>
  <c r="R200" i="18"/>
  <c r="P200" i="18"/>
  <c r="J200" i="18"/>
  <c r="BF200" i="18" s="1"/>
  <c r="BK199" i="18"/>
  <c r="BI199" i="18"/>
  <c r="BH199" i="18"/>
  <c r="BG199" i="18"/>
  <c r="BE199" i="18"/>
  <c r="T199" i="18"/>
  <c r="R199" i="18"/>
  <c r="P199" i="18"/>
  <c r="J199" i="18"/>
  <c r="BF199" i="18" s="1"/>
  <c r="BK198" i="18"/>
  <c r="BI198" i="18"/>
  <c r="BH198" i="18"/>
  <c r="BG198" i="18"/>
  <c r="BE198" i="18"/>
  <c r="T198" i="18"/>
  <c r="R198" i="18"/>
  <c r="P198" i="18"/>
  <c r="J198" i="18"/>
  <c r="BF198" i="18" s="1"/>
  <c r="BK197" i="18"/>
  <c r="BI197" i="18"/>
  <c r="BH197" i="18"/>
  <c r="BG197" i="18"/>
  <c r="BE197" i="18"/>
  <c r="T197" i="18"/>
  <c r="T195" i="18" s="1"/>
  <c r="R197" i="18"/>
  <c r="P197" i="18"/>
  <c r="J197" i="18"/>
  <c r="BF197" i="18" s="1"/>
  <c r="BK196" i="18"/>
  <c r="BI196" i="18"/>
  <c r="BH196" i="18"/>
  <c r="BG196" i="18"/>
  <c r="BE196" i="18"/>
  <c r="T196" i="18"/>
  <c r="R196" i="18"/>
  <c r="P196" i="18"/>
  <c r="P195" i="18" s="1"/>
  <c r="J196" i="18"/>
  <c r="BF196" i="18" s="1"/>
  <c r="BK192" i="18"/>
  <c r="BI192" i="18"/>
  <c r="BH192" i="18"/>
  <c r="BG192" i="18"/>
  <c r="BE192" i="18"/>
  <c r="T192" i="18"/>
  <c r="R192" i="18"/>
  <c r="P192" i="18"/>
  <c r="J192" i="18"/>
  <c r="BF192" i="18" s="1"/>
  <c r="BK189" i="18"/>
  <c r="BI189" i="18"/>
  <c r="BH189" i="18"/>
  <c r="BG189" i="18"/>
  <c r="BE189" i="18"/>
  <c r="T189" i="18"/>
  <c r="R189" i="18"/>
  <c r="P189" i="18"/>
  <c r="J189" i="18"/>
  <c r="BF189" i="18" s="1"/>
  <c r="BK188" i="18"/>
  <c r="BI188" i="18"/>
  <c r="BH188" i="18"/>
  <c r="BG188" i="18"/>
  <c r="BE188" i="18"/>
  <c r="T188" i="18"/>
  <c r="R188" i="18"/>
  <c r="P188" i="18"/>
  <c r="J188" i="18"/>
  <c r="BF188" i="18" s="1"/>
  <c r="BK185" i="18"/>
  <c r="BI185" i="18"/>
  <c r="BH185" i="18"/>
  <c r="BG185" i="18"/>
  <c r="BF185" i="18"/>
  <c r="BE185" i="18"/>
  <c r="T185" i="18"/>
  <c r="R185" i="18"/>
  <c r="P185" i="18"/>
  <c r="J185" i="18"/>
  <c r="BK184" i="18"/>
  <c r="BI184" i="18"/>
  <c r="BH184" i="18"/>
  <c r="BG184" i="18"/>
  <c r="BE184" i="18"/>
  <c r="T184" i="18"/>
  <c r="R184" i="18"/>
  <c r="P184" i="18"/>
  <c r="J184" i="18"/>
  <c r="BF184" i="18" s="1"/>
  <c r="BK182" i="18"/>
  <c r="BI182" i="18"/>
  <c r="BH182" i="18"/>
  <c r="BG182" i="18"/>
  <c r="BF182" i="18"/>
  <c r="BE182" i="18"/>
  <c r="T182" i="18"/>
  <c r="R182" i="18"/>
  <c r="P182" i="18"/>
  <c r="J182" i="18"/>
  <c r="BK181" i="18"/>
  <c r="BI181" i="18"/>
  <c r="BH181" i="18"/>
  <c r="BG181" i="18"/>
  <c r="BE181" i="18"/>
  <c r="T181" i="18"/>
  <c r="R181" i="18"/>
  <c r="P181" i="18"/>
  <c r="J181" i="18"/>
  <c r="BF181" i="18" s="1"/>
  <c r="BK179" i="18"/>
  <c r="BI179" i="18"/>
  <c r="BH179" i="18"/>
  <c r="BG179" i="18"/>
  <c r="BF179" i="18"/>
  <c r="BE179" i="18"/>
  <c r="T179" i="18"/>
  <c r="R179" i="18"/>
  <c r="P179" i="18"/>
  <c r="J179" i="18"/>
  <c r="BK178" i="18"/>
  <c r="BI178" i="18"/>
  <c r="BH178" i="18"/>
  <c r="BG178" i="18"/>
  <c r="BE178" i="18"/>
  <c r="T178" i="18"/>
  <c r="R178" i="18"/>
  <c r="P178" i="18"/>
  <c r="J178" i="18"/>
  <c r="BF178" i="18" s="1"/>
  <c r="BK175" i="18"/>
  <c r="BI175" i="18"/>
  <c r="BH175" i="18"/>
  <c r="BG175" i="18"/>
  <c r="BE175" i="18"/>
  <c r="T175" i="18"/>
  <c r="R175" i="18"/>
  <c r="P175" i="18"/>
  <c r="J175" i="18"/>
  <c r="BF175" i="18" s="1"/>
  <c r="BK174" i="18"/>
  <c r="BI174" i="18"/>
  <c r="BH174" i="18"/>
  <c r="BG174" i="18"/>
  <c r="BE174" i="18"/>
  <c r="T174" i="18"/>
  <c r="R174" i="18"/>
  <c r="P174" i="18"/>
  <c r="J174" i="18"/>
  <c r="BF174" i="18" s="1"/>
  <c r="BK172" i="18"/>
  <c r="BI172" i="18"/>
  <c r="BH172" i="18"/>
  <c r="BG172" i="18"/>
  <c r="BE172" i="18"/>
  <c r="T172" i="18"/>
  <c r="R172" i="18"/>
  <c r="P172" i="18"/>
  <c r="J172" i="18"/>
  <c r="BF172" i="18" s="1"/>
  <c r="BK171" i="18"/>
  <c r="BI171" i="18"/>
  <c r="BH171" i="18"/>
  <c r="BG171" i="18"/>
  <c r="BE171" i="18"/>
  <c r="T171" i="18"/>
  <c r="R171" i="18"/>
  <c r="P171" i="18"/>
  <c r="J171" i="18"/>
  <c r="BF171" i="18" s="1"/>
  <c r="BK167" i="18"/>
  <c r="BI167" i="18"/>
  <c r="BH167" i="18"/>
  <c r="BG167" i="18"/>
  <c r="BE167" i="18"/>
  <c r="T167" i="18"/>
  <c r="R167" i="18"/>
  <c r="P167" i="18"/>
  <c r="J167" i="18"/>
  <c r="BF167" i="18" s="1"/>
  <c r="BK166" i="18"/>
  <c r="BI166" i="18"/>
  <c r="BH166" i="18"/>
  <c r="BG166" i="18"/>
  <c r="BF166" i="18"/>
  <c r="BE166" i="18"/>
  <c r="T166" i="18"/>
  <c r="R166" i="18"/>
  <c r="P166" i="18"/>
  <c r="J166" i="18"/>
  <c r="BK163" i="18"/>
  <c r="BI163" i="18"/>
  <c r="BH163" i="18"/>
  <c r="BG163" i="18"/>
  <c r="BE163" i="18"/>
  <c r="T163" i="18"/>
  <c r="R163" i="18"/>
  <c r="P163" i="18"/>
  <c r="J163" i="18"/>
  <c r="BF163" i="18" s="1"/>
  <c r="BK162" i="18"/>
  <c r="BI162" i="18"/>
  <c r="BH162" i="18"/>
  <c r="BG162" i="18"/>
  <c r="BE162" i="18"/>
  <c r="T162" i="18"/>
  <c r="R162" i="18"/>
  <c r="P162" i="18"/>
  <c r="J162" i="18"/>
  <c r="BF162" i="18" s="1"/>
  <c r="BK159" i="18"/>
  <c r="BI159" i="18"/>
  <c r="BH159" i="18"/>
  <c r="BG159" i="18"/>
  <c r="BE159" i="18"/>
  <c r="T159" i="18"/>
  <c r="R159" i="18"/>
  <c r="P159" i="18"/>
  <c r="J159" i="18"/>
  <c r="BF159" i="18" s="1"/>
  <c r="BK158" i="18"/>
  <c r="BI158" i="18"/>
  <c r="BH158" i="18"/>
  <c r="BG158" i="18"/>
  <c r="BE158" i="18"/>
  <c r="T158" i="18"/>
  <c r="R158" i="18"/>
  <c r="P158" i="18"/>
  <c r="J158" i="18"/>
  <c r="BF158" i="18" s="1"/>
  <c r="BK155" i="18"/>
  <c r="BI155" i="18"/>
  <c r="BH155" i="18"/>
  <c r="BG155" i="18"/>
  <c r="BE155" i="18"/>
  <c r="T155" i="18"/>
  <c r="R155" i="18"/>
  <c r="P155" i="18"/>
  <c r="J155" i="18"/>
  <c r="BF155" i="18" s="1"/>
  <c r="BK154" i="18"/>
  <c r="BI154" i="18"/>
  <c r="BH154" i="18"/>
  <c r="BG154" i="18"/>
  <c r="BE154" i="18"/>
  <c r="T154" i="18"/>
  <c r="R154" i="18"/>
  <c r="P154" i="18"/>
  <c r="J154" i="18"/>
  <c r="BF154" i="18" s="1"/>
  <c r="BK151" i="18"/>
  <c r="BI151" i="18"/>
  <c r="BH151" i="18"/>
  <c r="BG151" i="18"/>
  <c r="BE151" i="18"/>
  <c r="T151" i="18"/>
  <c r="R151" i="18"/>
  <c r="P151" i="18"/>
  <c r="J151" i="18"/>
  <c r="BF151" i="18" s="1"/>
  <c r="BK150" i="18"/>
  <c r="BI150" i="18"/>
  <c r="BH150" i="18"/>
  <c r="BG150" i="18"/>
  <c r="BF150" i="18"/>
  <c r="BE150" i="18"/>
  <c r="T150" i="18"/>
  <c r="R150" i="18"/>
  <c r="P150" i="18"/>
  <c r="J150" i="18"/>
  <c r="BK146" i="18"/>
  <c r="BI146" i="18"/>
  <c r="BH146" i="18"/>
  <c r="BG146" i="18"/>
  <c r="BE146" i="18"/>
  <c r="T146" i="18"/>
  <c r="R146" i="18"/>
  <c r="P146" i="18"/>
  <c r="J146" i="18"/>
  <c r="BF146" i="18" s="1"/>
  <c r="BK145" i="18"/>
  <c r="BI145" i="18"/>
  <c r="BH145" i="18"/>
  <c r="BG145" i="18"/>
  <c r="BE145" i="18"/>
  <c r="T145" i="18"/>
  <c r="R145" i="18"/>
  <c r="P145" i="18"/>
  <c r="J145" i="18"/>
  <c r="BF145" i="18" s="1"/>
  <c r="BK141" i="18"/>
  <c r="BI141" i="18"/>
  <c r="BH141" i="18"/>
  <c r="BG141" i="18"/>
  <c r="BF141" i="18"/>
  <c r="BE141" i="18"/>
  <c r="T141" i="18"/>
  <c r="R141" i="18"/>
  <c r="P141" i="18"/>
  <c r="J141" i="18"/>
  <c r="BK140" i="18"/>
  <c r="BI140" i="18"/>
  <c r="BH140" i="18"/>
  <c r="BG140" i="18"/>
  <c r="BE140" i="18"/>
  <c r="T140" i="18"/>
  <c r="R140" i="18"/>
  <c r="P140" i="18"/>
  <c r="J140" i="18"/>
  <c r="BF140" i="18" s="1"/>
  <c r="BK137" i="18"/>
  <c r="BI137" i="18"/>
  <c r="BH137" i="18"/>
  <c r="BG137" i="18"/>
  <c r="BE137" i="18"/>
  <c r="T137" i="18"/>
  <c r="R137" i="18"/>
  <c r="P137" i="18"/>
  <c r="J137" i="18"/>
  <c r="BF137" i="18" s="1"/>
  <c r="BK136" i="18"/>
  <c r="BI136" i="18"/>
  <c r="BH136" i="18"/>
  <c r="BG136" i="18"/>
  <c r="BE136" i="18"/>
  <c r="T136" i="18"/>
  <c r="R136" i="18"/>
  <c r="P136" i="18"/>
  <c r="J136" i="18"/>
  <c r="BF136" i="18" s="1"/>
  <c r="BK133" i="18"/>
  <c r="BI133" i="18"/>
  <c r="BH133" i="18"/>
  <c r="BG133" i="18"/>
  <c r="BE133" i="18"/>
  <c r="T133" i="18"/>
  <c r="R133" i="18"/>
  <c r="P133" i="18"/>
  <c r="J133" i="18"/>
  <c r="BF133" i="18" s="1"/>
  <c r="BK132" i="18"/>
  <c r="BI132" i="18"/>
  <c r="BH132" i="18"/>
  <c r="BG132" i="18"/>
  <c r="BE132" i="18"/>
  <c r="T132" i="18"/>
  <c r="R132" i="18"/>
  <c r="P132" i="18"/>
  <c r="J132" i="18"/>
  <c r="BF132" i="18" s="1"/>
  <c r="BK128" i="18"/>
  <c r="BI128" i="18"/>
  <c r="BH128" i="18"/>
  <c r="BG128" i="18"/>
  <c r="BE128" i="18"/>
  <c r="T128" i="18"/>
  <c r="R128" i="18"/>
  <c r="P128" i="18"/>
  <c r="J128" i="18"/>
  <c r="BF128" i="18" s="1"/>
  <c r="BK127" i="18"/>
  <c r="BI127" i="18"/>
  <c r="BH127" i="18"/>
  <c r="BG127" i="18"/>
  <c r="BE127" i="18"/>
  <c r="T127" i="18"/>
  <c r="R127" i="18"/>
  <c r="P127" i="18"/>
  <c r="J127" i="18"/>
  <c r="BF127" i="18" s="1"/>
  <c r="BK121" i="18"/>
  <c r="BI121" i="18"/>
  <c r="BH121" i="18"/>
  <c r="BG121" i="18"/>
  <c r="BE121" i="18"/>
  <c r="T121" i="18"/>
  <c r="R121" i="18"/>
  <c r="P121" i="18"/>
  <c r="J121" i="18"/>
  <c r="BF121" i="18" s="1"/>
  <c r="BK120" i="18"/>
  <c r="BI120" i="18"/>
  <c r="BH120" i="18"/>
  <c r="BG120" i="18"/>
  <c r="BE120" i="18"/>
  <c r="T120" i="18"/>
  <c r="R120" i="18"/>
  <c r="P120" i="18"/>
  <c r="J120" i="18"/>
  <c r="BF120" i="18" s="1"/>
  <c r="BK119" i="18"/>
  <c r="BI119" i="18"/>
  <c r="BH119" i="18"/>
  <c r="BG119" i="18"/>
  <c r="BE119" i="18"/>
  <c r="T119" i="18"/>
  <c r="R119" i="18"/>
  <c r="P119" i="18"/>
  <c r="J119" i="18"/>
  <c r="BF119" i="18" s="1"/>
  <c r="BK111" i="18"/>
  <c r="BI111" i="18"/>
  <c r="BH111" i="18"/>
  <c r="BG111" i="18"/>
  <c r="BE111" i="18"/>
  <c r="T111" i="18"/>
  <c r="R111" i="18"/>
  <c r="P111" i="18"/>
  <c r="J111" i="18"/>
  <c r="BF111" i="18" s="1"/>
  <c r="BK110" i="18"/>
  <c r="BI110" i="18"/>
  <c r="BH110" i="18"/>
  <c r="BG110" i="18"/>
  <c r="BE110" i="18"/>
  <c r="T110" i="18"/>
  <c r="R110" i="18"/>
  <c r="P110" i="18"/>
  <c r="J110" i="18"/>
  <c r="BF110" i="18" s="1"/>
  <c r="BK109" i="18"/>
  <c r="BI109" i="18"/>
  <c r="BH109" i="18"/>
  <c r="BG109" i="18"/>
  <c r="BF109" i="18"/>
  <c r="BE109" i="18"/>
  <c r="T109" i="18"/>
  <c r="R109" i="18"/>
  <c r="P109" i="18"/>
  <c r="J109" i="18"/>
  <c r="BK103" i="18"/>
  <c r="BI103" i="18"/>
  <c r="BH103" i="18"/>
  <c r="BG103" i="18"/>
  <c r="BE103" i="18"/>
  <c r="T103" i="18"/>
  <c r="R103" i="18"/>
  <c r="P103" i="18"/>
  <c r="J103" i="18"/>
  <c r="BF103" i="18" s="1"/>
  <c r="BK102" i="18"/>
  <c r="BI102" i="18"/>
  <c r="BH102" i="18"/>
  <c r="BG102" i="18"/>
  <c r="BE102" i="18"/>
  <c r="T102" i="18"/>
  <c r="R102" i="18"/>
  <c r="P102" i="18"/>
  <c r="J102" i="18"/>
  <c r="BF102" i="18" s="1"/>
  <c r="BK97" i="18"/>
  <c r="BI97" i="18"/>
  <c r="BH97" i="18"/>
  <c r="BG97" i="18"/>
  <c r="BF97" i="18"/>
  <c r="BE97" i="18"/>
  <c r="T97" i="18"/>
  <c r="R97" i="18"/>
  <c r="P97" i="18"/>
  <c r="J97" i="18"/>
  <c r="BK96" i="18"/>
  <c r="BI96" i="18"/>
  <c r="BH96" i="18"/>
  <c r="BG96" i="18"/>
  <c r="BE96" i="18"/>
  <c r="T96" i="18"/>
  <c r="R96" i="18"/>
  <c r="P96" i="18"/>
  <c r="J96" i="18"/>
  <c r="BF96" i="18" s="1"/>
  <c r="BK94" i="18"/>
  <c r="BI94" i="18"/>
  <c r="BH94" i="18"/>
  <c r="BG94" i="18"/>
  <c r="BE94" i="18"/>
  <c r="T94" i="18"/>
  <c r="R94" i="18"/>
  <c r="P94" i="18"/>
  <c r="J94" i="18"/>
  <c r="BF94" i="18" s="1"/>
  <c r="BK93" i="18"/>
  <c r="BI93" i="18"/>
  <c r="BH93" i="18"/>
  <c r="BG93" i="18"/>
  <c r="BE93" i="18"/>
  <c r="T93" i="18"/>
  <c r="R93" i="18"/>
  <c r="P93" i="18"/>
  <c r="J93" i="18"/>
  <c r="BF93" i="18" s="1"/>
  <c r="T92" i="18"/>
  <c r="R92" i="18"/>
  <c r="P92" i="18"/>
  <c r="J87" i="18"/>
  <c r="F87" i="18"/>
  <c r="J86" i="18"/>
  <c r="F86" i="18"/>
  <c r="J84" i="18"/>
  <c r="F84" i="18"/>
  <c r="E82" i="18"/>
  <c r="E78" i="18"/>
  <c r="J60" i="18"/>
  <c r="F60" i="18"/>
  <c r="J59" i="18"/>
  <c r="F59" i="18"/>
  <c r="J57" i="18"/>
  <c r="F57" i="18"/>
  <c r="E55" i="18"/>
  <c r="E53" i="18"/>
  <c r="E80" i="18" s="1"/>
  <c r="E51" i="18"/>
  <c r="J40" i="18"/>
  <c r="J39" i="18"/>
  <c r="J38" i="18"/>
  <c r="T170" i="18" l="1"/>
  <c r="T177" i="18"/>
  <c r="P177" i="18"/>
  <c r="P170" i="18"/>
  <c r="P191" i="18"/>
  <c r="P187" i="18" s="1"/>
  <c r="R195" i="18"/>
  <c r="BK92" i="18"/>
  <c r="T191" i="18"/>
  <c r="T187" i="18" s="1"/>
  <c r="T149" i="18" s="1"/>
  <c r="T144" i="18" s="1"/>
  <c r="T131" i="18" s="1"/>
  <c r="T126" i="18" s="1"/>
  <c r="BK195" i="18"/>
  <c r="J195" i="18" s="1"/>
  <c r="J68" i="18" s="1"/>
  <c r="F38" i="18"/>
  <c r="F36" i="18"/>
  <c r="J36" i="18"/>
  <c r="BK100" i="18"/>
  <c r="J100" i="18" s="1"/>
  <c r="J67" i="18" s="1"/>
  <c r="F40" i="18"/>
  <c r="F39" i="18"/>
  <c r="J92" i="18"/>
  <c r="J66" i="18" s="1"/>
  <c r="R177" i="18"/>
  <c r="R170" i="18"/>
  <c r="J37" i="18"/>
  <c r="F37" i="18"/>
  <c r="R191" i="18"/>
  <c r="R187" i="18" s="1"/>
  <c r="T100" i="18" l="1"/>
  <c r="T91" i="18" s="1"/>
  <c r="T90" i="18" s="1"/>
  <c r="T101" i="18"/>
  <c r="P149" i="18"/>
  <c r="P144" i="18" s="1"/>
  <c r="P131" i="18" s="1"/>
  <c r="P126" i="18" s="1"/>
  <c r="BK91" i="18"/>
  <c r="J91" i="18" s="1"/>
  <c r="J65" i="18" s="1"/>
  <c r="R149" i="18"/>
  <c r="R144" i="18" s="1"/>
  <c r="R131" i="18" s="1"/>
  <c r="R126" i="18" s="1"/>
  <c r="P100" i="18" l="1"/>
  <c r="P91" i="18" s="1"/>
  <c r="P90" i="18" s="1"/>
  <c r="P101" i="18"/>
  <c r="BK90" i="18"/>
  <c r="J90" i="18" s="1"/>
  <c r="R101" i="18"/>
  <c r="R100" i="18"/>
  <c r="R91" i="18" s="1"/>
  <c r="R90" i="18" s="1"/>
  <c r="J33" i="18" l="1"/>
  <c r="J42" i="18" s="1"/>
  <c r="J64" i="18"/>
</calcChain>
</file>

<file path=xl/sharedStrings.xml><?xml version="1.0" encoding="utf-8"?>
<sst xmlns="http://schemas.openxmlformats.org/spreadsheetml/2006/main" count="1608" uniqueCount="431">
  <si>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</si>
  <si>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</si>
  <si>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</si>
  <si>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</si>
  <si>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</si>
  <si>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</si>
  <si>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</si>
  <si>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</si>
  <si>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</si>
  <si>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</si>
  <si>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</si>
  <si>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</si>
  <si>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</si>
  <si>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</si>
  <si>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</si>
  <si>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</si>
  <si>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</si>
  <si>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</si>
  <si>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</si>
  <si>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</si>
  <si>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</si>
  <si>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</si>
  <si>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</si>
  <si>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</si>
  <si>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</si>
  <si>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</si>
  <si>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</si>
  <si>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</si>
  <si>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</si>
  <si>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</si>
  <si>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</si>
  <si>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</si>
  <si>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</si>
  <si>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</si>
  <si>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</si>
  <si>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STA</t>
  </si>
  <si>
    <t>1</t>
  </si>
  <si>
    <t>Soupis</t>
  </si>
  <si>
    <t>2</t>
  </si>
  <si>
    <t>{97affdd8-1b25-4cd0-b182-3de9499b75ab}</t>
  </si>
  <si>
    <t>VON</t>
  </si>
  <si>
    <t>Ostatní náklady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</si>
  <si>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</si>
  <si>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</si>
  <si>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</si>
  <si>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</si>
  <si>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</si>
  <si>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</si>
  <si>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</si>
  <si>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</si>
  <si>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</si>
  <si>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</si>
  <si>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</si>
  <si>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</si>
  <si>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</si>
  <si>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</si>
  <si>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</si>
  <si>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</si>
  <si>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</si>
  <si>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</si>
  <si>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</si>
  <si>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</si>
  <si>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</si>
  <si>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</si>
  <si>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</si>
  <si>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</si>
  <si>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PP</t>
  </si>
  <si>
    <t>PSC</t>
  </si>
  <si>
    <t>m2</t>
  </si>
  <si>
    <t>M</t>
  </si>
  <si>
    <t>16</t>
  </si>
  <si>
    <t>m</t>
  </si>
  <si>
    <t>P</t>
  </si>
  <si>
    <t>hod</t>
  </si>
  <si>
    <t>32</t>
  </si>
  <si>
    <t>kus</t>
  </si>
  <si>
    <t>PSV</t>
  </si>
  <si>
    <t>Práce a dodávky PSV</t>
  </si>
  <si>
    <t>-832821394</t>
  </si>
  <si>
    <t>1461927143</t>
  </si>
  <si>
    <t>1679675593</t>
  </si>
  <si>
    <t>10501505</t>
  </si>
  <si>
    <t>Izolace tepelné</t>
  </si>
  <si>
    <t>-677601025</t>
  </si>
  <si>
    <t>-2094052406</t>
  </si>
  <si>
    <t>654240643</t>
  </si>
  <si>
    <t>-539948454</t>
  </si>
  <si>
    <t>Ostatní</t>
  </si>
  <si>
    <t>OST</t>
  </si>
  <si>
    <t>Dokumentace skutečného provedení stavby</t>
  </si>
  <si>
    <t>Kč</t>
  </si>
  <si>
    <t>Zařízení staveniště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</si>
  <si>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</si>
  <si>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</si>
  <si>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</si>
  <si>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</si>
  <si>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</si>
  <si>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</si>
  <si>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</si>
  <si>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</si>
  <si>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</si>
  <si>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</si>
  <si>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</si>
  <si>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</si>
  <si>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</si>
  <si>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</si>
  <si>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</si>
  <si>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</si>
  <si>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</si>
  <si>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</si>
  <si>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</si>
  <si>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</si>
  <si>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</si>
  <si>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</si>
  <si>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</si>
  <si>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</si>
  <si>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</si>
  <si>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</si>
  <si>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</si>
  <si>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</si>
  <si>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</si>
  <si>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</si>
  <si>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</si>
  <si>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</si>
  <si>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</si>
  <si>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</si>
  <si>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</si>
  <si>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</si>
  <si>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</si>
  <si>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</si>
  <si>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</si>
  <si>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</si>
  <si>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</si>
  <si>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</si>
  <si>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</si>
  <si>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</si>
  <si>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</si>
  <si>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</si>
  <si>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</si>
  <si>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</si>
  <si>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</si>
  <si>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</si>
  <si>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</si>
  <si>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</si>
  <si>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</si>
  <si>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</si>
  <si>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</si>
  <si>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</si>
  <si>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</si>
  <si>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</si>
  <si>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</si>
  <si>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</si>
  <si>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</si>
  <si>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</si>
  <si>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</si>
  <si>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</si>
  <si>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</si>
  <si>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</si>
  <si>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</si>
  <si>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</si>
  <si>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</si>
  <si>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</si>
  <si>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</si>
  <si>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</si>
  <si>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</si>
  <si>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</si>
  <si>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</si>
  <si>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</si>
  <si>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</si>
  <si>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</si>
  <si>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</si>
  <si>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</si>
  <si>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</si>
  <si>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</si>
  <si>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</si>
  <si>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</si>
  <si>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</si>
  <si>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</si>
  <si>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</si>
  <si>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</si>
  <si>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</si>
  <si>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</si>
  <si>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</si>
  <si>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</si>
  <si>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</si>
  <si>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</si>
  <si>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</si>
  <si>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</si>
  <si>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</si>
  <si>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</si>
  <si>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</si>
  <si>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</si>
  <si>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</si>
  <si>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</si>
  <si>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</si>
  <si>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</si>
  <si>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</si>
  <si>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</si>
  <si>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</si>
  <si>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</si>
  <si>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</si>
  <si>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</si>
  <si>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</si>
  <si>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</si>
  <si>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</si>
  <si>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</si>
  <si>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</si>
  <si>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</si>
  <si>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</si>
  <si>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</si>
  <si>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</si>
  <si>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</si>
  <si>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</si>
  <si>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</si>
  <si>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</si>
  <si>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</si>
  <si>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</si>
  <si>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</si>
  <si>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</si>
  <si>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</si>
  <si>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</si>
  <si>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</si>
  <si>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</si>
  <si>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</si>
  <si>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</si>
  <si>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</si>
  <si>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</si>
  <si>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</si>
  <si>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</si>
  <si>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</si>
  <si>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</si>
  <si>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</si>
  <si>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</si>
  <si>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</si>
  <si>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</si>
  <si>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</si>
  <si>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</si>
  <si>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</si>
  <si>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</si>
  <si>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</si>
  <si>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</si>
  <si>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</si>
  <si>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</si>
  <si>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</si>
  <si>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</si>
  <si>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</si>
  <si>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</si>
  <si>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</si>
  <si>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</si>
  <si>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</si>
  <si>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</si>
  <si>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</si>
  <si>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</si>
  <si>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</si>
  <si>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</si>
  <si>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</si>
  <si>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</si>
  <si>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</si>
  <si>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</si>
  <si>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</si>
  <si>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</si>
  <si>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</si>
  <si>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</si>
  <si>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</si>
  <si>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</si>
  <si>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</si>
  <si>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</si>
  <si>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</si>
  <si>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</si>
  <si>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</si>
  <si>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</si>
  <si>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</si>
  <si>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</si>
  <si>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Ing. Martin Maršík, Kubíkova 2290/10, 628 00 Brno - Líšeň</t>
  </si>
  <si>
    <t>Tepelná a hluková izolace</t>
  </si>
  <si>
    <t>Vzduchotechnika</t>
  </si>
  <si>
    <t xml:space="preserve">    751 - Vzduchotechnika</t>
  </si>
  <si>
    <t xml:space="preserve">    OTS - Ostatní náklady</t>
  </si>
  <si>
    <t>Doprava horizontální a vertikální</t>
  </si>
  <si>
    <t>Lešení pomocné pro objekty pozemních staveb s lešeňovou podlahou v do 1,9m zatížení do 150kg/m2</t>
  </si>
  <si>
    <t>Zaregulování</t>
  </si>
  <si>
    <t>Komplexní zkoušky</t>
  </si>
  <si>
    <t>Zaškolení</t>
  </si>
  <si>
    <t>Dokumentace dodavatelská</t>
  </si>
  <si>
    <t>Dokumentace dílenská / výrobní</t>
  </si>
  <si>
    <t xml:space="preserve">Poznámka k položce:_x000D_ Jedná se zejména o náklady na zajištění dílenské resp. výrobní dokumentace </t>
  </si>
  <si>
    <t>Poznámka k položce: Jedná se zejména o náklady na zajištění dokumentace skutečného provedení včetně specialistů  díla v rozsahu dle platné vyhlášky na dokumentaci staveb v počtu 4 x papírově a 1 x elektronicky ve formátu DWG</t>
  </si>
  <si>
    <t>Dokumentace předávací</t>
  </si>
  <si>
    <t>Poznámka k položce: Náklady spojené s vyhotovením, kopírováním a kompletací všech dokumentů požadovaných podle znění SOD a VOP k předání stavby objednateli.</t>
  </si>
  <si>
    <t>Koordinace na stavbě</t>
  </si>
  <si>
    <t>Montážní materiál</t>
  </si>
  <si>
    <t>Montážžní, spojovací a těsnicí materiál vč. montáže</t>
  </si>
  <si>
    <t>kg</t>
  </si>
  <si>
    <t>713411112</t>
  </si>
  <si>
    <t>Montáž izolace tepelné potrubí pásy nebo rohožemi</t>
  </si>
  <si>
    <t>Příplatek k cenám za montáž jednotky po částech</t>
  </si>
  <si>
    <t>751611131</t>
  </si>
  <si>
    <t>751344112</t>
  </si>
  <si>
    <t>751510013</t>
  </si>
  <si>
    <t>Vzduchotechnické potrubí z pozinkovaného plechu čtyřhranné s přírubou průřezu přes 0,07 do 0,13 m2</t>
  </si>
  <si>
    <t>751510014</t>
  </si>
  <si>
    <t>Vzduchotechnické potrubí z pozinkovaného plechu kruhové spirálně vinutá trouba bez příruby D přes 100 do 200 mm</t>
  </si>
  <si>
    <t>751510042</t>
  </si>
  <si>
    <t>Montáž potrubí plechového skupiny I čtyřhranného s přírubou tloušťky plechu 0,8 mm do 0,13 m2</t>
  </si>
  <si>
    <t>751511021</t>
  </si>
  <si>
    <t>Montáž potrubí plechového skupiny I čtyřhranného s přírubou tloušťky plechu 0,8 mm přes 0,13 do 0,28 m2</t>
  </si>
  <si>
    <t>751511022</t>
  </si>
  <si>
    <t>Montáž potrubí plechového skupiny I kruhového bez příruby tloušťky plechu 0,8 mm D do 400 mm</t>
  </si>
  <si>
    <t>751511201</t>
  </si>
  <si>
    <t xml:space="preserve">V této projektové dokumentaci nesmí být ve smyslu zákona č.134/2016Sb. O zadávání veřejných zakázek uvedeny konkrétní výrobky ani konkrétní dodavatelé. Z tohoto důvodu musí být před samotnou realizací zohledněna tato skutečnost v projektu pro provedení stavby podle skutečně vybraných a dodávaných výrobků. U konkrétně dodávaných výrobků musí být posouzena shoda s parametry uvedenými v této projektové dokumentaci a musí být posouzeny a přizpůsobeny podmínky zapracování těchto výrobků do stavby jako celku, vč. všech souvislostí a vlivů na veškeré ostatní části a profese prováděného díla. Veškeré technické parametry dodávaného zařízení a požadavky na něj a na jeho integraci do realizovaného díla jako celku musí být přad samotnou realizací ověřeny, potvrzeny a odsouhlaseny TDI. </t>
  </si>
  <si>
    <t>Projekt je nutno brát jako jeden celek a není možno používat jednu jeho část odděleně od ostatních. V případě využití projektu k jiným účelům, nebere zpracovatel jakékoli záruky za případné škody vzniklé jeho využitím k účelu, pro který nebyl zpracován.</t>
  </si>
  <si>
    <t>751514679</t>
  </si>
  <si>
    <t>Montáž škrtící klapky nebo zpětné klapky do plechového potrubí kruhové bez příruby D přes 100 do 200 mm</t>
  </si>
  <si>
    <t>Vzduchotechnická zařízení</t>
  </si>
  <si>
    <t>Odvodní elementy</t>
  </si>
  <si>
    <t>Regulační elementy</t>
  </si>
  <si>
    <t>Hluk tlumicí elementy</t>
  </si>
  <si>
    <t>Čtyřhranné VZT potrubí</t>
  </si>
  <si>
    <t>Kruhové VZT potrubí</t>
  </si>
  <si>
    <t xml:space="preserve"> Vzduchotechnické potrubí z pozinkovaného plechu čtyřhranné s přírubou průřezu přes 0,13 do 0,28 m2</t>
  </si>
  <si>
    <t>Sací / Výfukové elementy, střešní prostupy</t>
  </si>
  <si>
    <t>751122391</t>
  </si>
  <si>
    <t>Montáž ventilátoru radiálního středotlakého potrubního základního do 0,035 m2</t>
  </si>
  <si>
    <t>Radiální kovový ventilátor pro kruhové potrubí s EC motorem</t>
  </si>
  <si>
    <t xml:space="preserve">Konstrukce: Ventilátory jsou vybaveny oběžnými koly s dozadu zahnutými lopatkami a nízkoenergetickým EC motorem. Plášť ventilátoru je vyroben z pozinkovaného ocelového plechu s korozní odolností třídy C3 a těsností třídy C. Dále je vybaven el. svorkovnicí s IP55 a kabelovou průchodkou s IP68. </t>
  </si>
  <si>
    <t xml:space="preserve">Instalace: Ventilátory K EC lze instalovat v libovolné poloze. Díky zvýšené těsnosti je možné ventilátory K EC instalovat do venkovního prostředí bez ochranné stříšky. Montážní konzola je součástí dodávky. </t>
  </si>
  <si>
    <t>Tepelná ochrana a regulace otáček: Tepelná ochrana je integrovaná v elektronice motoru, nejsou tedy zapotřebí další ochranná relé. Otáčky ventilátoru lze řídit pomocí vestavěného potenciometru, externího signálu 0–10V, potenciometru nebo regulátoru.</t>
  </si>
  <si>
    <t>- vnitřní a venkovní instalace
- montážní konzole a rychloupínací spony jsou součástí dodávky
- hlukově a energeticky optimalizované oběžné kolo</t>
  </si>
  <si>
    <t>751311112</t>
  </si>
  <si>
    <t>Montáž vyústi čtyřhranné do kruhového potrubí přes 0,040 do 0,080 m2</t>
  </si>
  <si>
    <t>Vyústka do kruhového potrubí, odvodní</t>
  </si>
  <si>
    <t>Vyústka je hliníková mřížka v jednořadém nebo dvouřadém uspořádání natáčecích lamel. Vyústka je vhodná jako distribuční prvek určený pro přívod i odvod vzduchu. Díky svému čistému designu nalezne uplatnění jak v komerčních, tak i průmyslových objektech. Jednoduchou změnou natočení lamel lze měnit obraz proudění přiváděného vzduchu. Pro rovnoměrné proudění a nastavení průtoku vzduchu je určena regulační klapka R1.
Konstrukční provedení: 
Vyústka je vyrobena z hliníkových profilů povrchově eloxovaných. Dle požadavku lze vyrobit v libovolném barevném provedení dle vzorníku RAL. Přední lamely jsou v horizontálním nebo vertikálním provedení. Standardně jsou přední lamely v horizontálním provedení. Druhá řada lamel je vždy orientovaná kolmo na první řadu. Lamely mají osový rozestup 20 mm. Maximální teplota proudícího vzduchu je 70 °C. Upínací rámeček UR a regulační klapka R1 jsou vyrobeny v pozinkovaném provedení.</t>
  </si>
  <si>
    <t>Zpětná klapka do kruhového potrubí</t>
  </si>
  <si>
    <t>rozměr DN125, dvoukřídlá</t>
  </si>
  <si>
    <t>Zpětná klapka je dvoukřídlá kruhová zpětná klapka s tuhým pružinovým přítlakem vhodná pro instalaci v libovolné poloze. Dodává se ve velikosti 100-630mm. Klapka je vyrobena z pozinkovaného ocelového plechu.</t>
  </si>
  <si>
    <t xml:space="preserve"> Montáž tlumiče hluku pro kruhové potrubí D přes 100 do 200 mm</t>
  </si>
  <si>
    <t xml:space="preserve">Tlumič hluku do kruhového potrubí </t>
  </si>
  <si>
    <t>DN125 / 600</t>
  </si>
  <si>
    <t>útlum 63/125/250/500/1k/2k/4k = 3/39/23/30/40/22/14 Hz</t>
  </si>
  <si>
    <t>bez příruby,  těsné, dvojbřit, spirálně vinutý ocelový pásek, DN125 / 60% tvar.</t>
  </si>
  <si>
    <t>751510012</t>
  </si>
  <si>
    <t>Vzduchotechnické potrubí z pozinkovaného plechu čtyřhranné s přírubou průřezu přes 0,03 do 0,07 m2</t>
  </si>
  <si>
    <t>Vyústka do čtyřhranného potrubí, odvodní</t>
  </si>
  <si>
    <t>Protidešťová žaluzie vč. síta proti ptactvu pro sání a výfuk, materiál pozink, RAL dle architekta, pozink. vč. upevňovacího rámečku</t>
  </si>
  <si>
    <t>Deska z kamenné vlny tl. 40mm s Al polepem, středová hmotnost 80kg/m3</t>
  </si>
  <si>
    <t>šířka kulis 100mm, počet kulis 3, vč. pozink potrubí</t>
  </si>
  <si>
    <t>Montáž tlumiče hluku pro čtyřhranné potrubí do 0,150 m2</t>
  </si>
  <si>
    <t>751344121</t>
  </si>
  <si>
    <t>s přírubou, průřezu přes  0,03 do 0,07 m2, t=0,8mm</t>
  </si>
  <si>
    <t>751311111</t>
  </si>
  <si>
    <t>Montáž vyústi čtyřhranné do kruhového potrubí do 0,040 m2</t>
  </si>
  <si>
    <t>Modernizace zdroje podtlaku v pavilonu E, Krajská zdravotní, a.s., Nemocnice Litoměřice</t>
  </si>
  <si>
    <t>Pavilon E, 1.PP - technické zázemí pavilonu E</t>
  </si>
  <si>
    <t>Krajská zdravotní, a.s., Sociální péče 3316/12A, 4001 13 Ústí nad Labem</t>
  </si>
  <si>
    <t>Žitenická 2084, 412 01 Litoměřice</t>
  </si>
  <si>
    <t>E.46N.111m</t>
  </si>
  <si>
    <t>E.46N.111</t>
  </si>
  <si>
    <t>E.42N.111m</t>
  </si>
  <si>
    <t>E.42N.111</t>
  </si>
  <si>
    <t>Potrubní sestavná vzduchotechnická jednotka, přívodní</t>
  </si>
  <si>
    <t>Montáž centrální vzduchotechnické jednotky bez rekuperace tepla podstropní s výměnou vzduchu přes 500 do 1000 m3/h</t>
  </si>
  <si>
    <t>E.42N.001m</t>
  </si>
  <si>
    <t>E.42N.001</t>
  </si>
  <si>
    <t>Vod=120m3/h; Pext=150Pa; P=83W; U=230V / 50Hz</t>
  </si>
  <si>
    <t>E.42N.021m</t>
  </si>
  <si>
    <t>E.42N.021</t>
  </si>
  <si>
    <t>425x75, jednořadá, regulace R1, lamely horizontální, materiál elox hliník, RAL dle architekta</t>
  </si>
  <si>
    <t>E.42N.041m</t>
  </si>
  <si>
    <t>E.42N.041</t>
  </si>
  <si>
    <t>E.42N.051m</t>
  </si>
  <si>
    <t>E.42N.051</t>
  </si>
  <si>
    <t>E.42N.091m</t>
  </si>
  <si>
    <t>E.42N.091</t>
  </si>
  <si>
    <t>E.46N.001</t>
  </si>
  <si>
    <t>E.46N.001m</t>
  </si>
  <si>
    <t>Složení přívodní část: tlumicí vložka, uzavírací klapka se servopohonem s havarijní funkcí, filtrační komora s filtrem M5, vodní ohřívač (Qt=9,2kW; 0,8kPa; Tw=70/50°C), ventilátor s plynule řízeným EC motorem (Vp=910m3/h; Pext=200Pa; P=170W; U=230V), tlumicí vložka</t>
  </si>
  <si>
    <t>Složení odvodní část: - tlumicí vložka, uzavírací klapka se servopohonem s havarijní funkcí, ventilátor s plynule řízeným EC motorem (Vp=910m3/h; Pext=150Pa; P=170W; U=230V), tlumicí vložka</t>
  </si>
  <si>
    <t>Vodní ohřívač:
Vnější plášť ohřívačů je vyráběn z galvanicky pozinkovaného plechu. Sběrače jsou svařeny z ocelových trubek a povrchově upraveny syntetickou barvou. Teplosměnnou plochu tvoří hliníkové lamely tloušťky 0,1 mm, které jsou s přesahem nataženy na měděných trubkách 9,52 mm (3/8"). Standardní ohřívače VO jsou dvouřadé s geometrií vystřídanou (ST 25 x 22 mm). Použité materiály jsou pečlivě prověřovány, kontrolovány a zaručují dlouhodobou životnost a spolehlivost. Všechny ohřívače jsou zkoušeny na těsnost vzduchem o tlaku 3–3,6 MP.</t>
  </si>
  <si>
    <t>Ventilátor:
Plášť ventilátorů RE, připojovací příruby a difuzory jsou vyráběny z galvanicky pozinkovaného ocelového plechu (Zn 275 g/m2). Lopatky oběžných kol – s dozadu zahnutými lopatkami – jsou vyrobeny z plastu. Elektromotory ze slitin hliníku, mědi a plastů. Pro pohon jsou použity elektronicky komutované (tzv. EC) jednofázové a třífázové kompaktní motory s vnějším rotorem. Elektromotory jsou uloženy uvnitř oběžného kola a jsou za provozu optimálně chlazeny proudícím vzduchem. Kvalitní zapouzdřená kuličková ložiska motorů, s trvalou mazací náplní, umožňují dosahovat ventilátorům životnosti 40 000 provozních hodin bez údržby. Krytí motorů je IP 54. Pro pohon jsou použity elektronicky komutované (tzv. EC) jednofázové kompaktní motory s vnějším rotorem. Změnou otáček lze plně regulovat výkon všech ventilátorů. Otáčky se mění pomocí analogového vstupu řídicím napětím (0–10 V DC), přičemž pro řízení poskytuje ventilátor (elektronika motoru) konstantní budicí napětí 10 V DC nebo je možné řízení externím signálem 0–10 V z komplexního řídicího systému.</t>
  </si>
  <si>
    <t>Filtrační komora:
Vnější plášť a připojovací příruby jsou vyráběny z galvanicky pozinkovaného plechu. Lištové připojovací příruby mají výšku 20 mm (KFD 30-15 až KFD 80-50) nebo výšku 30 mm (KFD 90-50 a 100-50). Dokonalé utěsnění rámu filtrační vložky a servisního panelu je zajištěno pryžovým těsněním.</t>
  </si>
  <si>
    <t>Kapsový filtr:
Filtrační kapsy jsou vyrobeny z progresivně konstruované netkané textilie ze 100 % syntetických vláken. Definovaný geometrický tvar kapes je po nafouknutí udržován plastovými rozpěrkami, které umožňují maximální využití filtrační plochy. upevňovací rámeček je vyroben z plastu. Kapsy jsou v rámečku mechanicky fixovány a utěsněny PE páskem.</t>
  </si>
  <si>
    <t>Lamelová klapka se servopohonem:
Vnější plášť a připojovací příruby jsou vyráběny z galvanicky pozinkovaného plechu. Lištové připojovací příruby mají výšku 20 mm pro rozměry 30-15 až 80-50 nebo výšku 30 mm u rozměru 90-50 a 100-50. Otočné, protiběžné lamely (listy) jsou z uzavřeného pozinkovaného profilu. Jednotlivé lamely jsou opatřeny pružným plastovým těsněním tak, že břit jednoho listu dosedá do drážky s těsněním druhého listu. Postranní těsnění zajišťují plastová ozubená kola jejichž ložiska jsou také z plastu.</t>
  </si>
  <si>
    <t>Tlumicí vložka:
Tlumicí vložka je vyrobena z galvanicky pozinkovaného plechu a pásu PVC vyztuženého polyamidovou textilií. Příruby tlumicí vložky jsou propojeny měděným pletencem o průřezu 6 mm, který zabezpečuje vodivé propojení přírub.</t>
  </si>
  <si>
    <t>E.46N.002m</t>
  </si>
  <si>
    <t>Potrubní sestavná vzduchotechnická jednotka, odvodní</t>
  </si>
  <si>
    <t>E.46N.021m</t>
  </si>
  <si>
    <t>E.46N.022m</t>
  </si>
  <si>
    <t>425x125, jednořadá, regulace R1, lamely horizontální, materiál elox hliník, RAL dle architekta</t>
  </si>
  <si>
    <t>300x200, jednořadá, regulace R1, lamely horizontální, materiál elox hliník, RAL dle architekta</t>
  </si>
  <si>
    <t>Přívodní elementy</t>
  </si>
  <si>
    <t>E.46N.011m</t>
  </si>
  <si>
    <t>425x125, dvouřadá, regulace R1, lamely horizontální, materiál elox hliník, RAL dle architekta</t>
  </si>
  <si>
    <t>E.46N.051m</t>
  </si>
  <si>
    <t>Tlumič hluku čtyřhranný 500x250x750/3x100</t>
  </si>
  <si>
    <t>útlum 63/125/250/500/1k/2k/4k = 4/8/11/14/21/25/20/15Hz</t>
  </si>
  <si>
    <t>E.46N.052m</t>
  </si>
  <si>
    <t>Tlumič hluku čtyřhranný 500x250x1000/3x100</t>
  </si>
  <si>
    <t>útlum 63/125/250/500/1k/2k/4k = 4/10/14/17/25/28/23/18Hz</t>
  </si>
  <si>
    <t>E.46N.053m</t>
  </si>
  <si>
    <t>Tlumič hluku čtyřhranný 400x200x1500/2x100</t>
  </si>
  <si>
    <t>šířka kulis 100mm, počet kulis 2, vč. pozink potrubí</t>
  </si>
  <si>
    <t>útlum 63/125/250/500/1k/2k/4k =4/9/14/19/29/28/19/13Hz</t>
  </si>
  <si>
    <t>E.46N.054m</t>
  </si>
  <si>
    <t>Tlumič hluku čtyřhranný 400x200x1000/2x100</t>
  </si>
  <si>
    <t>útlum 63/125/250/500/1k/2k/4k =4/7/9/13/21/21/15/11Hz</t>
  </si>
  <si>
    <t>E.46N.071m</t>
  </si>
  <si>
    <t>E.46N.071</t>
  </si>
  <si>
    <t>E.46N.054</t>
  </si>
  <si>
    <t>E.46N.053</t>
  </si>
  <si>
    <t>E.46N.052</t>
  </si>
  <si>
    <t>E.46N.051</t>
  </si>
  <si>
    <t>751398052</t>
  </si>
  <si>
    <t>Montáž protidešťové žaluzie nebo žaluziové klapky na čtyřhranné potrubí přes 0,150 do 0,300 m2</t>
  </si>
  <si>
    <t>Protidešťová žaluzie 1000x250</t>
  </si>
  <si>
    <t>E.46N.072m</t>
  </si>
  <si>
    <t>Protidešťová žaluzie 630x400</t>
  </si>
  <si>
    <t>E.46N.072</t>
  </si>
  <si>
    <t>s přírubou, průřezu přes  0,07 do 0,13 m2, t=0,8mm</t>
  </si>
  <si>
    <t>E.46N.081m</t>
  </si>
  <si>
    <t>E.46N.081</t>
  </si>
  <si>
    <t>E.46N.082m</t>
  </si>
  <si>
    <t>E.46N.082</t>
  </si>
  <si>
    <t>E.46N.083m</t>
  </si>
  <si>
    <t>E.46N.083</t>
  </si>
  <si>
    <t>s přírubou, průřezu přes  0,13 do 0,28 m2, t=0,8mm</t>
  </si>
  <si>
    <t>Demontáže</t>
  </si>
  <si>
    <t>751511805</t>
  </si>
  <si>
    <t>Demontáž potrubí plechového skupiny I čtyřhranného s přírubou nebo bez příruby tloušťky plechu 0,8 mm průřezu přes 0,13 do 0,28 m2</t>
  </si>
  <si>
    <t>E.42N.301m</t>
  </si>
  <si>
    <t>vč. koncových elementů, HVAC zařízení, dopravy a ekologické likvidace</t>
  </si>
  <si>
    <t>D.1.4.C – Zařízení vzduchotechniky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</si>
</sst>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10"/>
      <color rgb="FFC0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3" borderId="6" xfId="0" applyFill="1" applyBorder="1" applyAlignment="1">
      <alignment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4" fontId="14" fillId="0" borderId="0" xfId="0" applyNumberFormat="1" applyFont="1"/>
    <xf numFmtId="166" fontId="17" fillId="0" borderId="11" xfId="0" applyNumberFormat="1" applyFont="1" applyBorder="1"/>
    <xf numFmtId="166" fontId="17" fillId="0" borderId="12" xfId="0" applyNumberFormat="1" applyFont="1" applyBorder="1"/>
    <xf numFmtId="4" fontId="1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3" xfId="0" applyFont="1" applyBorder="1"/>
    <xf numFmtId="166" fontId="7" fillId="0" borderId="0" xfId="0" applyNumberFormat="1" applyFont="1"/>
    <xf numFmtId="166" fontId="7" fillId="0" borderId="14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horizontal="center" vertical="center"/>
      <protection locked="0"/>
    </xf>
    <xf numFmtId="49" fontId="12" fillId="0" borderId="19" xfId="0" applyNumberFormat="1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167" fontId="12" fillId="0" borderId="19" xfId="0" applyNumberFormat="1" applyFont="1" applyBorder="1" applyAlignment="1" applyProtection="1">
      <alignment vertical="center"/>
      <protection locked="0"/>
    </xf>
    <xf numFmtId="4" fontId="12" fillId="0" borderId="19" xfId="0" applyNumberFormat="1" applyFont="1" applyBorder="1" applyAlignment="1" applyProtection="1">
      <alignment vertical="center"/>
      <protection locked="0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166" fontId="13" fillId="0" borderId="1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vertical="center" wrapText="1"/>
    </xf>
    <xf numFmtId="0" fontId="22" fillId="0" borderId="19" xfId="0" applyFont="1" applyBorder="1" applyAlignment="1" applyProtection="1">
      <alignment horizontal="center" vertical="center"/>
      <protection locked="0"/>
    </xf>
    <xf numFmtId="49" fontId="22" fillId="0" borderId="19" xfId="0" applyNumberFormat="1" applyFont="1" applyBorder="1" applyAlignment="1" applyProtection="1">
      <alignment horizontal="left" vertical="center" wrapText="1"/>
      <protection locked="0"/>
    </xf>
    <xf numFmtId="0" fontId="22" fillId="0" borderId="19" xfId="0" applyFont="1" applyBorder="1" applyAlignment="1" applyProtection="1">
      <alignment horizontal="left" vertical="center" wrapText="1"/>
      <protection locked="0"/>
    </xf>
    <xf numFmtId="0" fontId="22" fillId="0" borderId="19" xfId="0" applyFont="1" applyBorder="1" applyAlignment="1" applyProtection="1">
      <alignment horizontal="center" vertical="center" wrapText="1"/>
      <protection locked="0"/>
    </xf>
    <xf numFmtId="167" fontId="22" fillId="0" borderId="19" xfId="0" applyNumberFormat="1" applyFont="1" applyBorder="1" applyAlignment="1" applyProtection="1">
      <alignment vertical="center"/>
      <protection locked="0"/>
    </xf>
    <xf numFmtId="4" fontId="22" fillId="0" borderId="19" xfId="0" applyNumberFormat="1" applyFont="1" applyBorder="1" applyAlignment="1" applyProtection="1">
      <alignment vertical="center"/>
      <protection locked="0"/>
    </xf>
    <xf numFmtId="0" fontId="23" fillId="0" borderId="4" xfId="0" applyFont="1" applyBorder="1" applyAlignment="1">
      <alignment vertical="center"/>
    </xf>
    <xf numFmtId="0" fontId="22" fillId="0" borderId="13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4" fillId="0" borderId="20" xfId="0" applyFont="1" applyBorder="1" applyAlignment="1">
      <alignment vertical="center" wrapText="1"/>
    </xf>
    <xf numFmtId="0" fontId="24" fillId="0" borderId="21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3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23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vertical="center"/>
    </xf>
    <xf numFmtId="49" fontId="27" fillId="0" borderId="1" xfId="0" applyNumberFormat="1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4" fillId="0" borderId="27" xfId="0" applyFont="1" applyBorder="1" applyAlignment="1">
      <alignment vertical="center" wrapText="1"/>
    </xf>
    <xf numFmtId="0" fontId="24" fillId="0" borderId="1" xfId="0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20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6" fillId="0" borderId="25" xfId="0" applyFont="1" applyBorder="1" applyAlignment="1">
      <alignment horizontal="left" vertical="center"/>
    </xf>
    <xf numFmtId="0" fontId="26" fillId="0" borderId="25" xfId="0" applyFont="1" applyBorder="1" applyAlignment="1">
      <alignment horizontal="center" vertical="center"/>
    </xf>
    <xf numFmtId="0" fontId="29" fillId="0" borderId="25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7" fillId="0" borderId="23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top"/>
    </xf>
    <xf numFmtId="0" fontId="27" fillId="0" borderId="1" xfId="0" applyFont="1" applyBorder="1" applyAlignment="1">
      <alignment horizontal="center" vertical="top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0" fontId="26" fillId="0" borderId="1" xfId="0" applyFont="1" applyBorder="1" applyAlignment="1">
      <alignment vertical="center"/>
    </xf>
    <xf numFmtId="0" fontId="29" fillId="0" borderId="25" xfId="0" applyFont="1" applyBorder="1" applyAlignment="1">
      <alignment vertical="center"/>
    </xf>
    <xf numFmtId="0" fontId="26" fillId="0" borderId="25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27" fillId="0" borderId="1" xfId="0" applyNumberFormat="1" applyFont="1" applyBorder="1" applyAlignment="1">
      <alignment horizontal="left" vertical="center"/>
    </xf>
    <xf numFmtId="0" fontId="0" fillId="0" borderId="25" xfId="0" applyBorder="1" applyAlignment="1">
      <alignment vertical="top"/>
    </xf>
    <xf numFmtId="0" fontId="26" fillId="0" borderId="25" xfId="0" applyFont="1" applyBorder="1" applyAlignment="1">
      <alignment horizontal="left"/>
    </xf>
    <xf numFmtId="0" fontId="29" fillId="0" borderId="25" xfId="0" applyFont="1" applyBorder="1"/>
    <xf numFmtId="0" fontId="24" fillId="0" borderId="23" xfId="0" applyFont="1" applyBorder="1" applyAlignment="1">
      <alignment vertical="top"/>
    </xf>
    <xf numFmtId="0" fontId="24" fillId="0" borderId="24" xfId="0" applyFont="1" applyBorder="1" applyAlignment="1">
      <alignment vertical="top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top"/>
    </xf>
    <xf numFmtId="0" fontId="24" fillId="0" borderId="26" xfId="0" applyFont="1" applyBorder="1" applyAlignment="1">
      <alignment vertical="top"/>
    </xf>
    <xf numFmtId="0" fontId="24" fillId="0" borderId="25" xfId="0" applyFont="1" applyBorder="1" applyAlignment="1">
      <alignment vertical="top"/>
    </xf>
    <xf numFmtId="0" fontId="24" fillId="0" borderId="27" xfId="0" applyFont="1" applyBorder="1" applyAlignment="1">
      <alignment vertical="top"/>
    </xf>
    <xf numFmtId="0" fontId="20" fillId="0" borderId="0" xfId="0" applyFont="1" applyAlignment="1">
      <alignment horizontal="left" vertical="top" wrapText="1"/>
    </xf>
    <xf numFmtId="0" fontId="0" fillId="0" borderId="4" xfId="0" applyBorder="1" applyAlignment="1" applyProtection="1">
      <alignment vertical="top"/>
      <protection locked="0"/>
    </xf>
    <xf numFmtId="0" fontId="12" fillId="0" borderId="19" xfId="0" applyFont="1" applyBorder="1" applyAlignment="1" applyProtection="1">
      <alignment horizontal="center" vertical="top"/>
      <protection locked="0"/>
    </xf>
    <xf numFmtId="49" fontId="12" fillId="0" borderId="19" xfId="0" applyNumberFormat="1" applyFont="1" applyBorder="1" applyAlignment="1" applyProtection="1">
      <alignment horizontal="left" vertical="top" wrapText="1"/>
      <protection locked="0"/>
    </xf>
    <xf numFmtId="0" fontId="12" fillId="0" borderId="19" xfId="0" applyFont="1" applyBorder="1" applyAlignment="1" applyProtection="1">
      <alignment horizontal="left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167" fontId="12" fillId="0" borderId="19" xfId="0" applyNumberFormat="1" applyFont="1" applyBorder="1" applyAlignment="1" applyProtection="1">
      <alignment vertical="top"/>
      <protection locked="0"/>
    </xf>
    <xf numFmtId="4" fontId="12" fillId="0" borderId="19" xfId="0" applyNumberFormat="1" applyFont="1" applyBorder="1" applyAlignment="1" applyProtection="1">
      <alignment vertical="top"/>
      <protection locked="0"/>
    </xf>
    <xf numFmtId="0" fontId="0" fillId="0" borderId="4" xfId="0" applyBorder="1" applyAlignment="1">
      <alignment vertical="top"/>
    </xf>
    <xf numFmtId="0" fontId="13" fillId="0" borderId="13" xfId="0" applyFont="1" applyBorder="1" applyAlignment="1">
      <alignment horizontal="left" vertical="top"/>
    </xf>
    <xf numFmtId="0" fontId="13" fillId="0" borderId="0" xfId="0" applyFont="1" applyAlignment="1">
      <alignment horizontal="center" vertical="top"/>
    </xf>
    <xf numFmtId="166" fontId="13" fillId="0" borderId="0" xfId="0" applyNumberFormat="1" applyFont="1" applyAlignment="1">
      <alignment vertical="top"/>
    </xf>
    <xf numFmtId="166" fontId="13" fillId="0" borderId="14" xfId="0" applyNumberFormat="1" applyFont="1" applyBorder="1" applyAlignment="1">
      <alignment vertical="top"/>
    </xf>
    <xf numFmtId="0" fontId="1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" fontId="0" fillId="0" borderId="0" xfId="0" applyNumberFormat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165" fontId="2" fillId="0" borderId="0" xfId="0" quotePrefix="1" applyNumberFormat="1" applyFont="1" applyAlignment="1">
      <alignment horizontal="left" vertical="center"/>
    </xf>
    <xf numFmtId="0" fontId="21" fillId="0" borderId="0" xfId="0" quotePrefix="1" applyFont="1" applyAlignment="1">
      <alignment vertical="center" wrapText="1"/>
    </xf>
    <xf numFmtId="0" fontId="0" fillId="0" borderId="1" xfId="0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166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/>
    </xf>
    <xf numFmtId="166" fontId="13" fillId="0" borderId="1" xfId="0" applyNumberFormat="1" applyFont="1" applyBorder="1" applyAlignment="1">
      <alignment vertical="top"/>
    </xf>
    <xf numFmtId="0" fontId="7" fillId="0" borderId="1" xfId="0" applyFont="1" applyBorder="1"/>
    <xf numFmtId="166" fontId="7" fillId="0" borderId="1" xfId="0" applyNumberFormat="1" applyFont="1" applyBorder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7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left" wrapText="1"/>
    </xf>
    <xf numFmtId="0" fontId="25" fillId="0" borderId="1" xfId="0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top"/>
    </xf>
    <xf numFmtId="0" fontId="27" fillId="0" borderId="1" xfId="0" applyFont="1" applyBorder="1" applyAlignment="1">
      <alignment horizontal="left" vertical="center"/>
    </xf>
    <xf numFmtId="0" fontId="26" fillId="0" borderId="25" xfId="0" applyFont="1" applyBorder="1" applyAlignment="1">
      <alignment horizontal="left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tabSelected="1" zoomScaleNormal="100" workbookViewId="0">
      <selection activeCell="BE20" sqref="BE20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16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4" max="14" width="0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28515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hidden="1" customWidth="1"/>
    <col min="30" max="30" width="15" hidden="1" customWidth="1"/>
    <col min="31" max="31" width="16.28515625" hidden="1" customWidth="1"/>
    <col min="32" max="56" width="0" hidden="1" customWidth="1"/>
    <col min="58" max="58" width="13.28515625" customWidth="1"/>
    <col min="63" max="63" width="11.7109375" bestFit="1" customWidth="1"/>
  </cols>
  <sheetData>
    <row r="2" spans="2:46" ht="36.9" customHeight="1" x14ac:dyDescent="0.2">
      <c r="L2" s="207" t="s">
        <v>2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8" t="s">
        <v>39</v>
      </c>
    </row>
    <row r="3" spans="2:46" ht="6.9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36</v>
      </c>
    </row>
    <row r="4" spans="2:46" ht="24.9" customHeight="1" x14ac:dyDescent="0.2">
      <c r="B4" s="11"/>
      <c r="D4" s="12" t="s">
        <v>42</v>
      </c>
      <c r="L4" s="11"/>
      <c r="M4" s="32" t="s">
        <v>3</v>
      </c>
      <c r="AT4" s="8" t="s">
        <v>1</v>
      </c>
    </row>
    <row r="5" spans="2:46" ht="6.9" customHeight="1" x14ac:dyDescent="0.2">
      <c r="B5" s="11"/>
      <c r="L5" s="11"/>
    </row>
    <row r="6" spans="2:46" ht="12" customHeight="1" x14ac:dyDescent="0.2">
      <c r="B6" s="11"/>
      <c r="D6" s="14" t="s">
        <v>4</v>
      </c>
      <c r="L6" s="11"/>
    </row>
    <row r="7" spans="2:46" ht="16.5" customHeight="1" x14ac:dyDescent="0.2">
      <c r="B7" s="11"/>
      <c r="E7" s="209" t="s">
        <v>351</v>
      </c>
      <c r="F7" s="210"/>
      <c r="G7" s="210"/>
      <c r="H7" s="210"/>
      <c r="L7" s="11"/>
    </row>
    <row r="8" spans="2:46" ht="12" customHeight="1" x14ac:dyDescent="0.2">
      <c r="B8" s="11"/>
      <c r="D8" s="14" t="s">
        <v>43</v>
      </c>
      <c r="L8" s="11"/>
    </row>
    <row r="9" spans="2:46" s="1" customFormat="1" ht="16.5" customHeight="1" x14ac:dyDescent="0.2">
      <c r="B9" s="16"/>
      <c r="E9" s="209" t="s">
        <v>352</v>
      </c>
      <c r="F9" s="206"/>
      <c r="G9" s="206"/>
      <c r="H9" s="206"/>
      <c r="L9" s="16"/>
    </row>
    <row r="10" spans="2:46" s="1" customFormat="1" ht="12" customHeight="1" x14ac:dyDescent="0.2">
      <c r="B10" s="16"/>
      <c r="D10" s="14" t="s">
        <v>44</v>
      </c>
      <c r="L10" s="16"/>
    </row>
    <row r="11" spans="2:46" s="1" customFormat="1" ht="16.5" customHeight="1" x14ac:dyDescent="0.2">
      <c r="B11" s="16"/>
      <c r="E11" s="205" t="s">
        <v>430</v>
      </c>
      <c r="F11" s="206"/>
      <c r="G11" s="206"/>
      <c r="H11" s="206"/>
      <c r="L11" s="16"/>
    </row>
    <row r="12" spans="2:46" s="1" customFormat="1" x14ac:dyDescent="0.2">
      <c r="B12" s="16"/>
      <c r="L12" s="16"/>
    </row>
    <row r="13" spans="2:46" s="1" customFormat="1" ht="12" customHeight="1" x14ac:dyDescent="0.2">
      <c r="B13" s="16"/>
      <c r="D13" s="14" t="s">
        <v>5</v>
      </c>
      <c r="F13" s="13" t="s">
        <v>0</v>
      </c>
      <c r="I13" s="14" t="s">
        <v>6</v>
      </c>
      <c r="J13" s="13" t="s">
        <v>0</v>
      </c>
      <c r="L13" s="16"/>
    </row>
    <row r="14" spans="2:46" s="1" customFormat="1" ht="12" customHeight="1" x14ac:dyDescent="0.2">
      <c r="B14" s="16"/>
      <c r="D14" s="14" t="s">
        <v>7</v>
      </c>
      <c r="F14" s="13" t="s">
        <v>354</v>
      </c>
      <c r="I14" s="14" t="s">
        <v>8</v>
      </c>
      <c r="J14" s="194">
        <v>45440</v>
      </c>
      <c r="L14" s="16"/>
    </row>
    <row r="15" spans="2:46" s="1" customFormat="1" ht="10.95" customHeight="1" x14ac:dyDescent="0.2">
      <c r="B15" s="16"/>
      <c r="L15" s="16"/>
    </row>
    <row r="16" spans="2:46" s="1" customFormat="1" ht="12" customHeight="1" x14ac:dyDescent="0.2">
      <c r="B16" s="16"/>
      <c r="D16" s="14" t="s">
        <v>9</v>
      </c>
      <c r="I16" s="14" t="s">
        <v>10</v>
      </c>
      <c r="J16" s="13"/>
      <c r="L16" s="16"/>
    </row>
    <row r="17" spans="2:12" s="1" customFormat="1" ht="18" customHeight="1" x14ac:dyDescent="0.2">
      <c r="B17" s="16"/>
      <c r="E17" s="13" t="s">
        <v>353</v>
      </c>
      <c r="F17" s="13"/>
      <c r="I17" s="14" t="s">
        <v>11</v>
      </c>
      <c r="J17" s="13" t="s">
        <v>0</v>
      </c>
      <c r="L17" s="16"/>
    </row>
    <row r="18" spans="2:12" s="1" customFormat="1" ht="6.9" customHeight="1" x14ac:dyDescent="0.2">
      <c r="B18" s="16"/>
      <c r="L18" s="16"/>
    </row>
    <row r="19" spans="2:12" s="1" customFormat="1" ht="12" customHeight="1" x14ac:dyDescent="0.2">
      <c r="B19" s="16"/>
      <c r="D19" s="14" t="s">
        <v>12</v>
      </c>
      <c r="I19" s="14" t="s">
        <v>10</v>
      </c>
      <c r="J19" s="13"/>
      <c r="L19" s="16"/>
    </row>
    <row r="20" spans="2:12" s="1" customFormat="1" ht="18" customHeight="1" x14ac:dyDescent="0.2">
      <c r="B20" s="16"/>
      <c r="E20" s="211"/>
      <c r="F20" s="211"/>
      <c r="G20" s="211"/>
      <c r="H20" s="211"/>
      <c r="I20" s="14" t="s">
        <v>11</v>
      </c>
      <c r="J20" s="13"/>
      <c r="L20" s="16"/>
    </row>
    <row r="21" spans="2:12" s="1" customFormat="1" ht="6.9" customHeight="1" x14ac:dyDescent="0.2">
      <c r="B21" s="16"/>
      <c r="L21" s="16"/>
    </row>
    <row r="22" spans="2:12" s="1" customFormat="1" ht="12" customHeight="1" x14ac:dyDescent="0.2">
      <c r="B22" s="16"/>
      <c r="D22" s="14" t="s">
        <v>13</v>
      </c>
      <c r="I22" s="14" t="s">
        <v>10</v>
      </c>
      <c r="J22" s="13"/>
      <c r="L22" s="16"/>
    </row>
    <row r="23" spans="2:12" s="1" customFormat="1" ht="18" customHeight="1" x14ac:dyDescent="0.2">
      <c r="B23" s="16"/>
      <c r="E23" s="13" t="s">
        <v>273</v>
      </c>
      <c r="F23" s="13"/>
      <c r="I23" s="14" t="s">
        <v>11</v>
      </c>
      <c r="J23" s="13"/>
      <c r="L23" s="16"/>
    </row>
    <row r="24" spans="2:12" s="1" customFormat="1" ht="6.9" customHeight="1" x14ac:dyDescent="0.2">
      <c r="B24" s="16"/>
      <c r="L24" s="16"/>
    </row>
    <row r="25" spans="2:12" s="1" customFormat="1" ht="12" customHeight="1" x14ac:dyDescent="0.2">
      <c r="B25" s="16"/>
      <c r="D25" s="14" t="s">
        <v>14</v>
      </c>
      <c r="I25" s="14" t="s">
        <v>10</v>
      </c>
      <c r="J25" s="13"/>
      <c r="L25" s="16"/>
    </row>
    <row r="26" spans="2:12" s="1" customFormat="1" ht="18" customHeight="1" x14ac:dyDescent="0.2">
      <c r="B26" s="16"/>
      <c r="E26" s="13"/>
      <c r="I26" s="14" t="s">
        <v>11</v>
      </c>
      <c r="J26" s="13"/>
      <c r="L26" s="16"/>
    </row>
    <row r="27" spans="2:12" s="1" customFormat="1" ht="6.9" customHeight="1" x14ac:dyDescent="0.2">
      <c r="B27" s="16"/>
      <c r="L27" s="16"/>
    </row>
    <row r="28" spans="2:12" s="1" customFormat="1" ht="13.2" x14ac:dyDescent="0.2">
      <c r="B28" s="16"/>
      <c r="D28" s="14" t="s">
        <v>15</v>
      </c>
      <c r="E28" s="2"/>
      <c r="F28" s="2"/>
      <c r="L28" s="16"/>
    </row>
    <row r="29" spans="2:12" s="2" customFormat="1" ht="102" customHeight="1" x14ac:dyDescent="0.2">
      <c r="B29" s="33"/>
      <c r="E29" s="212" t="s">
        <v>309</v>
      </c>
      <c r="F29" s="212"/>
      <c r="G29" s="212"/>
      <c r="H29" s="212"/>
      <c r="L29" s="33"/>
    </row>
    <row r="30" spans="2:12" s="2" customFormat="1" ht="30" customHeight="1" x14ac:dyDescent="0.2">
      <c r="B30" s="33"/>
      <c r="E30" s="212" t="s">
        <v>310</v>
      </c>
      <c r="F30" s="212"/>
      <c r="G30" s="212"/>
      <c r="H30" s="212"/>
      <c r="L30" s="33"/>
    </row>
    <row r="31" spans="2:12" s="1" customFormat="1" ht="6.9" customHeight="1" x14ac:dyDescent="0.2">
      <c r="B31" s="16"/>
      <c r="L31" s="16"/>
    </row>
    <row r="32" spans="2:12" s="1" customFormat="1" ht="6.9" customHeight="1" x14ac:dyDescent="0.2">
      <c r="B32" s="16"/>
      <c r="D32" s="23"/>
      <c r="E32" s="23"/>
      <c r="F32" s="23"/>
      <c r="G32" s="23"/>
      <c r="H32" s="23"/>
      <c r="I32" s="23"/>
      <c r="J32" s="23"/>
      <c r="K32" s="23"/>
      <c r="L32" s="16"/>
    </row>
    <row r="33" spans="2:12" s="1" customFormat="1" ht="25.35" customHeight="1" x14ac:dyDescent="0.2">
      <c r="B33" s="16"/>
      <c r="D33" s="34" t="s">
        <v>16</v>
      </c>
      <c r="J33" s="31">
        <f>ROUND(J90, 2)</f>
        <v>0</v>
      </c>
      <c r="L33" s="16"/>
    </row>
    <row r="34" spans="2:12" s="1" customFormat="1" ht="6.9" customHeight="1" x14ac:dyDescent="0.2">
      <c r="B34" s="16"/>
      <c r="D34" s="23"/>
      <c r="E34" s="23"/>
      <c r="F34" s="23"/>
      <c r="G34" s="23"/>
      <c r="H34" s="23"/>
      <c r="I34" s="23"/>
      <c r="J34" s="23"/>
      <c r="K34" s="23"/>
      <c r="L34" s="16"/>
    </row>
    <row r="35" spans="2:12" s="1" customFormat="1" ht="14.4" customHeight="1" x14ac:dyDescent="0.2">
      <c r="B35" s="16"/>
      <c r="F35" s="17" t="s">
        <v>18</v>
      </c>
      <c r="I35" s="17" t="s">
        <v>17</v>
      </c>
      <c r="J35" s="17" t="s">
        <v>19</v>
      </c>
      <c r="L35" s="16"/>
    </row>
    <row r="36" spans="2:12" s="1" customFormat="1" ht="14.4" customHeight="1" x14ac:dyDescent="0.2">
      <c r="B36" s="16"/>
      <c r="D36" s="35" t="s">
        <v>20</v>
      </c>
      <c r="E36" s="14" t="s">
        <v>21</v>
      </c>
      <c r="F36" s="36">
        <f>ROUND((SUM(BE90:BE213)),  2)</f>
        <v>0</v>
      </c>
      <c r="I36" s="37">
        <v>0.21</v>
      </c>
      <c r="J36" s="36">
        <f>ROUND(((SUM(BE90:BE213))*I36),  2)</f>
        <v>0</v>
      </c>
      <c r="L36" s="16"/>
    </row>
    <row r="37" spans="2:12" s="1" customFormat="1" ht="14.4" customHeight="1" x14ac:dyDescent="0.2">
      <c r="B37" s="16"/>
      <c r="E37" s="14" t="s">
        <v>22</v>
      </c>
      <c r="F37" s="36">
        <f>ROUND((SUM(BF90:BF213)),  2)</f>
        <v>0</v>
      </c>
      <c r="I37" s="37">
        <v>0.15</v>
      </c>
      <c r="J37" s="36">
        <f>ROUND(((SUM(BF90:BF213))*I37),  2)</f>
        <v>0</v>
      </c>
      <c r="L37" s="16"/>
    </row>
    <row r="38" spans="2:12" s="1" customFormat="1" ht="14.4" customHeight="1" x14ac:dyDescent="0.2">
      <c r="B38" s="16"/>
      <c r="E38" s="14" t="s">
        <v>23</v>
      </c>
      <c r="F38" s="36">
        <f>ROUND((SUM(BG90:BG213)),  2)</f>
        <v>0</v>
      </c>
      <c r="I38" s="37">
        <v>0.21</v>
      </c>
      <c r="J38" s="36">
        <f>0</f>
        <v>0</v>
      </c>
      <c r="L38" s="16"/>
    </row>
    <row r="39" spans="2:12" s="1" customFormat="1" ht="14.4" customHeight="1" x14ac:dyDescent="0.2">
      <c r="B39" s="16"/>
      <c r="E39" s="14" t="s">
        <v>24</v>
      </c>
      <c r="F39" s="36">
        <f>ROUND((SUM(BH90:BH213)),  2)</f>
        <v>0</v>
      </c>
      <c r="I39" s="37">
        <v>0.15</v>
      </c>
      <c r="J39" s="36">
        <f>0</f>
        <v>0</v>
      </c>
      <c r="L39" s="16"/>
    </row>
    <row r="40" spans="2:12" s="1" customFormat="1" ht="14.4" customHeight="1" x14ac:dyDescent="0.2">
      <c r="B40" s="16"/>
      <c r="E40" s="14" t="s">
        <v>25</v>
      </c>
      <c r="F40" s="36">
        <f>ROUND((SUM(BI90:BI213)),  2)</f>
        <v>0</v>
      </c>
      <c r="I40" s="37">
        <v>0</v>
      </c>
      <c r="J40" s="36">
        <f>0</f>
        <v>0</v>
      </c>
      <c r="L40" s="16"/>
    </row>
    <row r="41" spans="2:12" s="1" customFormat="1" ht="6.9" customHeight="1" x14ac:dyDescent="0.2">
      <c r="B41" s="16"/>
      <c r="L41" s="16"/>
    </row>
    <row r="42" spans="2:12" s="1" customFormat="1" ht="25.35" customHeight="1" x14ac:dyDescent="0.2">
      <c r="B42" s="16"/>
      <c r="C42" s="38"/>
      <c r="D42" s="39" t="s">
        <v>26</v>
      </c>
      <c r="E42" s="25"/>
      <c r="F42" s="25"/>
      <c r="G42" s="40" t="s">
        <v>27</v>
      </c>
      <c r="H42" s="41" t="s">
        <v>28</v>
      </c>
      <c r="I42" s="25"/>
      <c r="J42" s="42">
        <f>SUM(J33:J40)</f>
        <v>0</v>
      </c>
      <c r="K42" s="43"/>
      <c r="L42" s="16"/>
    </row>
    <row r="43" spans="2:12" s="1" customFormat="1" ht="14.4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6"/>
    </row>
    <row r="47" spans="2:12" s="1" customFormat="1" ht="6.9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16"/>
    </row>
    <row r="48" spans="2:12" s="1" customFormat="1" ht="24.9" customHeight="1" x14ac:dyDescent="0.2">
      <c r="B48" s="16"/>
      <c r="C48" s="12" t="s">
        <v>45</v>
      </c>
      <c r="L48" s="16"/>
    </row>
    <row r="49" spans="2:47" s="1" customFormat="1" ht="6.9" customHeight="1" x14ac:dyDescent="0.2">
      <c r="B49" s="16"/>
      <c r="L49" s="16"/>
    </row>
    <row r="50" spans="2:47" s="1" customFormat="1" ht="12" customHeight="1" x14ac:dyDescent="0.2">
      <c r="B50" s="16"/>
      <c r="C50" s="14" t="s">
        <v>4</v>
      </c>
      <c r="L50" s="16"/>
    </row>
    <row r="51" spans="2:47" s="1" customFormat="1" ht="16.5" customHeight="1" x14ac:dyDescent="0.2">
      <c r="B51" s="16"/>
      <c r="E51" s="209" t="str">
        <f>E7</f>
        <v>Modernizace zdroje podtlaku v pavilonu E, Krajská zdravotní, a.s., Nemocnice Litoměřice</v>
      </c>
      <c r="F51" s="210"/>
      <c r="G51" s="210"/>
      <c r="H51" s="210"/>
      <c r="L51" s="16"/>
    </row>
    <row r="52" spans="2:47" ht="12" customHeight="1" x14ac:dyDescent="0.2">
      <c r="B52" s="11"/>
      <c r="C52" s="14" t="s">
        <v>43</v>
      </c>
      <c r="L52" s="11"/>
    </row>
    <row r="53" spans="2:47" s="1" customFormat="1" ht="16.5" customHeight="1" x14ac:dyDescent="0.2">
      <c r="B53" s="16"/>
      <c r="E53" s="209" t="str">
        <f>E9</f>
        <v>Pavilon E, 1.PP - technické zázemí pavilonu E</v>
      </c>
      <c r="F53" s="206"/>
      <c r="G53" s="206"/>
      <c r="H53" s="206"/>
      <c r="L53" s="16"/>
    </row>
    <row r="54" spans="2:47" s="1" customFormat="1" ht="12" customHeight="1" x14ac:dyDescent="0.2">
      <c r="B54" s="16"/>
      <c r="C54" s="14" t="s">
        <v>44</v>
      </c>
      <c r="L54" s="16"/>
    </row>
    <row r="55" spans="2:47" s="1" customFormat="1" ht="16.5" customHeight="1" x14ac:dyDescent="0.2">
      <c r="B55" s="16"/>
      <c r="E55" s="205" t="str">
        <f>E11</f>
        <v>D.1.4.C – Zařízení vzduchotechniky</v>
      </c>
      <c r="F55" s="206"/>
      <c r="G55" s="206"/>
      <c r="H55" s="206"/>
      <c r="L55" s="16"/>
    </row>
    <row r="56" spans="2:47" s="1" customFormat="1" ht="6.9" customHeight="1" x14ac:dyDescent="0.2">
      <c r="B56" s="16"/>
      <c r="L56" s="16"/>
    </row>
    <row r="57" spans="2:47" s="1" customFormat="1" ht="12" customHeight="1" x14ac:dyDescent="0.2">
      <c r="B57" s="16"/>
      <c r="C57" s="14" t="s">
        <v>7</v>
      </c>
      <c r="F57" s="13" t="str">
        <f>F14</f>
        <v>Žitenická 2084, 412 01 Litoměřice</v>
      </c>
      <c r="I57" s="14" t="s">
        <v>8</v>
      </c>
      <c r="J57" s="22">
        <f>IF(J14="","",J14)</f>
        <v>45440</v>
      </c>
      <c r="L57" s="16"/>
    </row>
    <row r="58" spans="2:47" s="1" customFormat="1" ht="6.9" customHeight="1" x14ac:dyDescent="0.2">
      <c r="B58" s="16"/>
      <c r="L58" s="16"/>
    </row>
    <row r="59" spans="2:47" s="1" customFormat="1" ht="40.200000000000003" customHeight="1" x14ac:dyDescent="0.2">
      <c r="B59" s="16"/>
      <c r="C59" s="14" t="s">
        <v>9</v>
      </c>
      <c r="F59" s="13" t="str">
        <f>E17</f>
        <v>Krajská zdravotní, a.s., Sociální péče 3316/12A, 4001 13 Ústí nad Labem</v>
      </c>
      <c r="I59" s="14" t="s">
        <v>13</v>
      </c>
      <c r="J59" s="15" t="str">
        <f>E23</f>
        <v>Ing. Martin Maršík, Kubíkova 2290/10, 628 00 Brno - Líšeň</v>
      </c>
      <c r="L59" s="16"/>
    </row>
    <row r="60" spans="2:47" s="1" customFormat="1" ht="15.15" customHeight="1" x14ac:dyDescent="0.2">
      <c r="B60" s="16"/>
      <c r="C60" s="14" t="s">
        <v>12</v>
      </c>
      <c r="F60" s="13" t="str">
        <f>IF(E20="","",E20)</f>
        <v/>
      </c>
      <c r="I60" s="14" t="s">
        <v>14</v>
      </c>
      <c r="J60" s="15">
        <f>E26</f>
        <v>0</v>
      </c>
      <c r="L60" s="16"/>
    </row>
    <row r="61" spans="2:47" s="1" customFormat="1" ht="10.35" customHeight="1" x14ac:dyDescent="0.2">
      <c r="B61" s="16"/>
      <c r="L61" s="16"/>
    </row>
    <row r="62" spans="2:47" s="1" customFormat="1" ht="29.25" customHeight="1" x14ac:dyDescent="0.2">
      <c r="B62" s="16"/>
      <c r="C62" s="44" t="s">
        <v>46</v>
      </c>
      <c r="D62" s="38"/>
      <c r="E62" s="38"/>
      <c r="F62" s="38"/>
      <c r="G62" s="38"/>
      <c r="H62" s="38"/>
      <c r="I62" s="38"/>
      <c r="J62" s="45" t="s">
        <v>47</v>
      </c>
      <c r="K62" s="38"/>
      <c r="L62" s="16"/>
    </row>
    <row r="63" spans="2:47" s="1" customFormat="1" ht="10.35" customHeight="1" x14ac:dyDescent="0.2">
      <c r="B63" s="16"/>
      <c r="L63" s="16"/>
    </row>
    <row r="64" spans="2:47" s="1" customFormat="1" ht="22.95" customHeight="1" x14ac:dyDescent="0.2">
      <c r="B64" s="16"/>
      <c r="C64" s="46" t="s">
        <v>32</v>
      </c>
      <c r="J64" s="31">
        <f>J90</f>
        <v>0</v>
      </c>
      <c r="L64" s="16"/>
      <c r="AU64" s="8" t="s">
        <v>48</v>
      </c>
    </row>
    <row r="65" spans="2:12" s="3" customFormat="1" ht="24.9" customHeight="1" x14ac:dyDescent="0.2">
      <c r="B65" s="47"/>
      <c r="D65" s="48" t="s">
        <v>49</v>
      </c>
      <c r="E65" s="49"/>
      <c r="F65" s="49"/>
      <c r="G65" s="49"/>
      <c r="H65" s="49"/>
      <c r="I65" s="49"/>
      <c r="J65" s="50">
        <f>J91</f>
        <v>0</v>
      </c>
      <c r="L65" s="47"/>
    </row>
    <row r="66" spans="2:12" s="4" customFormat="1" ht="19.95" customHeight="1" x14ac:dyDescent="0.2">
      <c r="B66" s="51"/>
      <c r="D66" s="52" t="s">
        <v>50</v>
      </c>
      <c r="E66" s="53"/>
      <c r="F66" s="53"/>
      <c r="G66" s="53"/>
      <c r="H66" s="53"/>
      <c r="I66" s="53"/>
      <c r="J66" s="54">
        <f>J92</f>
        <v>0</v>
      </c>
      <c r="L66" s="51"/>
    </row>
    <row r="67" spans="2:12" s="4" customFormat="1" ht="19.95" customHeight="1" x14ac:dyDescent="0.2">
      <c r="B67" s="51"/>
      <c r="D67" s="52" t="s">
        <v>276</v>
      </c>
      <c r="E67" s="53"/>
      <c r="F67" s="53"/>
      <c r="G67" s="53"/>
      <c r="H67" s="53"/>
      <c r="I67" s="53"/>
      <c r="J67" s="54">
        <f>J100</f>
        <v>0</v>
      </c>
      <c r="L67" s="51"/>
    </row>
    <row r="68" spans="2:12" s="4" customFormat="1" ht="19.95" customHeight="1" x14ac:dyDescent="0.2">
      <c r="B68" s="51"/>
      <c r="D68" s="52" t="s">
        <v>277</v>
      </c>
      <c r="E68" s="53"/>
      <c r="F68" s="53"/>
      <c r="G68" s="53"/>
      <c r="H68" s="53"/>
      <c r="I68" s="53"/>
      <c r="J68" s="54">
        <f>J195</f>
        <v>0</v>
      </c>
      <c r="L68" s="51"/>
    </row>
    <row r="69" spans="2:12" s="1" customFormat="1" ht="21.75" customHeight="1" x14ac:dyDescent="0.2">
      <c r="B69" s="16"/>
      <c r="L69" s="16"/>
    </row>
    <row r="70" spans="2:12" s="1" customFormat="1" ht="6.9" customHeight="1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6"/>
    </row>
    <row r="74" spans="2:12" s="1" customFormat="1" ht="6.9" customHeight="1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16"/>
    </row>
    <row r="75" spans="2:12" s="1" customFormat="1" ht="24.9" customHeight="1" x14ac:dyDescent="0.2">
      <c r="B75" s="16"/>
      <c r="C75" s="12" t="s">
        <v>51</v>
      </c>
      <c r="L75" s="16"/>
    </row>
    <row r="76" spans="2:12" s="1" customFormat="1" ht="6.9" customHeight="1" x14ac:dyDescent="0.2">
      <c r="B76" s="16"/>
      <c r="L76" s="16"/>
    </row>
    <row r="77" spans="2:12" s="1" customFormat="1" ht="12" customHeight="1" x14ac:dyDescent="0.2">
      <c r="B77" s="16"/>
      <c r="C77" s="14" t="s">
        <v>4</v>
      </c>
      <c r="L77" s="16"/>
    </row>
    <row r="78" spans="2:12" s="1" customFormat="1" ht="16.5" customHeight="1" x14ac:dyDescent="0.2">
      <c r="B78" s="16"/>
      <c r="E78" s="209" t="str">
        <f>E7</f>
        <v>Modernizace zdroje podtlaku v pavilonu E, Krajská zdravotní, a.s., Nemocnice Litoměřice</v>
      </c>
      <c r="F78" s="210"/>
      <c r="G78" s="210"/>
      <c r="H78" s="210"/>
      <c r="L78" s="16"/>
    </row>
    <row r="79" spans="2:12" ht="12" customHeight="1" x14ac:dyDescent="0.2">
      <c r="B79" s="11"/>
      <c r="C79" s="14" t="s">
        <v>43</v>
      </c>
      <c r="L79" s="11"/>
    </row>
    <row r="80" spans="2:12" s="1" customFormat="1" ht="16.5" customHeight="1" x14ac:dyDescent="0.2">
      <c r="B80" s="16"/>
      <c r="E80" s="209" t="str">
        <f>E53</f>
        <v>Pavilon E, 1.PP - technické zázemí pavilonu E</v>
      </c>
      <c r="F80" s="209"/>
      <c r="G80" s="209"/>
      <c r="H80" s="209"/>
      <c r="L80" s="16"/>
    </row>
    <row r="81" spans="2:65" s="1" customFormat="1" ht="12" customHeight="1" x14ac:dyDescent="0.2">
      <c r="B81" s="16"/>
      <c r="C81" s="14" t="s">
        <v>44</v>
      </c>
      <c r="L81" s="16"/>
    </row>
    <row r="82" spans="2:65" s="1" customFormat="1" ht="16.5" customHeight="1" x14ac:dyDescent="0.2">
      <c r="B82" s="16"/>
      <c r="E82" s="205" t="str">
        <f>E11</f>
        <v>D.1.4.C – Zařízení vzduchotechniky</v>
      </c>
      <c r="F82" s="206"/>
      <c r="G82" s="206"/>
      <c r="H82" s="206"/>
      <c r="L82" s="16"/>
    </row>
    <row r="83" spans="2:65" s="1" customFormat="1" ht="6.9" customHeight="1" x14ac:dyDescent="0.2">
      <c r="B83" s="16"/>
      <c r="L83" s="16"/>
    </row>
    <row r="84" spans="2:65" s="1" customFormat="1" ht="12" customHeight="1" x14ac:dyDescent="0.2">
      <c r="B84" s="16"/>
      <c r="C84" s="14" t="s">
        <v>7</v>
      </c>
      <c r="F84" s="13" t="str">
        <f>F14</f>
        <v>Žitenická 2084, 412 01 Litoměřice</v>
      </c>
      <c r="I84" s="14" t="s">
        <v>8</v>
      </c>
      <c r="J84" s="22">
        <f>IF(J14="","",J14)</f>
        <v>45440</v>
      </c>
      <c r="L84" s="16"/>
    </row>
    <row r="85" spans="2:65" s="1" customFormat="1" ht="6.9" customHeight="1" x14ac:dyDescent="0.2">
      <c r="B85" s="16"/>
      <c r="L85" s="16"/>
    </row>
    <row r="86" spans="2:65" s="1" customFormat="1" ht="40.200000000000003" customHeight="1" x14ac:dyDescent="0.2">
      <c r="B86" s="16"/>
      <c r="C86" s="14" t="s">
        <v>9</v>
      </c>
      <c r="F86" s="13" t="str">
        <f>E17</f>
        <v>Krajská zdravotní, a.s., Sociální péče 3316/12A, 4001 13 Ústí nad Labem</v>
      </c>
      <c r="I86" s="14" t="s">
        <v>13</v>
      </c>
      <c r="J86" s="15" t="str">
        <f>E23</f>
        <v>Ing. Martin Maršík, Kubíkova 2290/10, 628 00 Brno - Líšeň</v>
      </c>
      <c r="L86" s="16"/>
    </row>
    <row r="87" spans="2:65" s="1" customFormat="1" ht="15.15" customHeight="1" x14ac:dyDescent="0.2">
      <c r="B87" s="16"/>
      <c r="C87" s="14" t="s">
        <v>12</v>
      </c>
      <c r="F87" s="13" t="str">
        <f>IF(E20="","",E20)</f>
        <v/>
      </c>
      <c r="I87" s="14" t="s">
        <v>14</v>
      </c>
      <c r="J87" s="15">
        <f>E26</f>
        <v>0</v>
      </c>
      <c r="L87" s="16"/>
    </row>
    <row r="88" spans="2:65" s="1" customFormat="1" ht="10.35" customHeight="1" x14ac:dyDescent="0.2">
      <c r="B88" s="16"/>
      <c r="L88" s="16"/>
    </row>
    <row r="89" spans="2:65" s="5" customFormat="1" ht="29.25" customHeight="1" x14ac:dyDescent="0.2">
      <c r="B89" s="55"/>
      <c r="C89" s="56" t="s">
        <v>52</v>
      </c>
      <c r="D89" s="57" t="s">
        <v>31</v>
      </c>
      <c r="E89" s="57" t="s">
        <v>29</v>
      </c>
      <c r="F89" s="57" t="s">
        <v>30</v>
      </c>
      <c r="G89" s="57" t="s">
        <v>53</v>
      </c>
      <c r="H89" s="57" t="s">
        <v>54</v>
      </c>
      <c r="I89" s="57" t="s">
        <v>55</v>
      </c>
      <c r="J89" s="57" t="s">
        <v>47</v>
      </c>
      <c r="K89" s="58" t="s">
        <v>56</v>
      </c>
      <c r="L89" s="55"/>
      <c r="M89" s="26" t="s">
        <v>0</v>
      </c>
      <c r="N89" s="27" t="s">
        <v>20</v>
      </c>
      <c r="O89" s="27" t="s">
        <v>57</v>
      </c>
      <c r="P89" s="27" t="s">
        <v>58</v>
      </c>
      <c r="Q89" s="27" t="s">
        <v>59</v>
      </c>
      <c r="R89" s="27" t="s">
        <v>60</v>
      </c>
      <c r="S89" s="27" t="s">
        <v>61</v>
      </c>
      <c r="T89" s="28" t="s">
        <v>62</v>
      </c>
    </row>
    <row r="90" spans="2:65" s="1" customFormat="1" ht="22.95" customHeight="1" x14ac:dyDescent="0.3">
      <c r="B90" s="16"/>
      <c r="C90" s="30" t="s">
        <v>63</v>
      </c>
      <c r="J90" s="59">
        <f>BK90</f>
        <v>0</v>
      </c>
      <c r="L90" s="16"/>
      <c r="M90" s="29"/>
      <c r="N90" s="23"/>
      <c r="O90" s="23"/>
      <c r="P90" s="60" t="e">
        <f>P91</f>
        <v>#REF!</v>
      </c>
      <c r="Q90" s="23"/>
      <c r="R90" s="60" t="e">
        <f>R91</f>
        <v>#REF!</v>
      </c>
      <c r="S90" s="23"/>
      <c r="T90" s="61" t="e">
        <f>T91</f>
        <v>#REF!</v>
      </c>
      <c r="AT90" s="8" t="s">
        <v>33</v>
      </c>
      <c r="AU90" s="8" t="s">
        <v>48</v>
      </c>
      <c r="BK90" s="62">
        <f>BK91</f>
        <v>0</v>
      </c>
    </row>
    <row r="91" spans="2:65" s="6" customFormat="1" ht="25.95" customHeight="1" x14ac:dyDescent="0.25">
      <c r="B91" s="63"/>
      <c r="D91" s="64" t="s">
        <v>33</v>
      </c>
      <c r="E91" s="65" t="s">
        <v>76</v>
      </c>
      <c r="F91" s="65" t="s">
        <v>77</v>
      </c>
      <c r="J91" s="66">
        <f>BK91</f>
        <v>0</v>
      </c>
      <c r="L91" s="63"/>
      <c r="M91" s="67"/>
      <c r="P91" s="68" t="e">
        <f>P92+P100+P195</f>
        <v>#REF!</v>
      </c>
      <c r="R91" s="68" t="e">
        <f>R92+R100+R195</f>
        <v>#REF!</v>
      </c>
      <c r="T91" s="69" t="e">
        <f>T92+T100+T195</f>
        <v>#REF!</v>
      </c>
      <c r="AR91" s="64" t="s">
        <v>38</v>
      </c>
      <c r="AT91" s="70" t="s">
        <v>33</v>
      </c>
      <c r="AU91" s="70" t="s">
        <v>34</v>
      </c>
      <c r="AY91" s="64" t="s">
        <v>64</v>
      </c>
      <c r="BK91" s="71">
        <f>BK92+BK100+BK195</f>
        <v>0</v>
      </c>
    </row>
    <row r="92" spans="2:65" s="6" customFormat="1" ht="22.95" customHeight="1" x14ac:dyDescent="0.25">
      <c r="B92" s="63"/>
      <c r="D92" s="64" t="s">
        <v>33</v>
      </c>
      <c r="E92" s="72">
        <v>713</v>
      </c>
      <c r="F92" s="72" t="s">
        <v>82</v>
      </c>
      <c r="J92" s="73">
        <f>BK92</f>
        <v>0</v>
      </c>
      <c r="L92" s="63"/>
      <c r="M92" s="67"/>
      <c r="P92" s="68" t="e">
        <f>SUM(#REF!)</f>
        <v>#REF!</v>
      </c>
      <c r="R92" s="68" t="e">
        <f>SUM(#REF!)</f>
        <v>#REF!</v>
      </c>
      <c r="T92" s="69" t="e">
        <f>SUM(#REF!)</f>
        <v>#REF!</v>
      </c>
      <c r="AR92" s="64" t="s">
        <v>38</v>
      </c>
      <c r="AT92" s="70" t="s">
        <v>33</v>
      </c>
      <c r="AU92" s="70" t="s">
        <v>36</v>
      </c>
      <c r="AY92" s="64" t="s">
        <v>64</v>
      </c>
      <c r="BK92" s="71">
        <f>SUM(BK93:BK99)</f>
        <v>0</v>
      </c>
    </row>
    <row r="93" spans="2:65" s="1" customFormat="1" ht="16.5" customHeight="1" x14ac:dyDescent="0.2">
      <c r="B93" s="74"/>
      <c r="C93" s="75" t="s">
        <v>357</v>
      </c>
      <c r="D93" s="75" t="s">
        <v>65</v>
      </c>
      <c r="E93" s="76" t="s">
        <v>293</v>
      </c>
      <c r="F93" s="77" t="s">
        <v>294</v>
      </c>
      <c r="G93" s="78" t="s">
        <v>68</v>
      </c>
      <c r="H93" s="79">
        <v>7</v>
      </c>
      <c r="I93" s="80">
        <v>0</v>
      </c>
      <c r="J93" s="80">
        <f>ROUND(I93*H93,2)</f>
        <v>0</v>
      </c>
      <c r="K93" s="77"/>
      <c r="L93" s="16"/>
      <c r="M93" s="81" t="s">
        <v>0</v>
      </c>
      <c r="N93" s="82" t="s">
        <v>22</v>
      </c>
      <c r="O93" s="83">
        <v>5.8999999999999997E-2</v>
      </c>
      <c r="P93" s="83">
        <f>O93*H93</f>
        <v>0.41299999999999998</v>
      </c>
      <c r="Q93" s="83">
        <v>0</v>
      </c>
      <c r="R93" s="83">
        <f>Q93*H93</f>
        <v>0</v>
      </c>
      <c r="S93" s="83">
        <v>0</v>
      </c>
      <c r="T93" s="84">
        <f>S93*H93</f>
        <v>0</v>
      </c>
      <c r="AR93" s="85" t="s">
        <v>70</v>
      </c>
      <c r="AT93" s="85" t="s">
        <v>65</v>
      </c>
      <c r="AU93" s="85" t="s">
        <v>38</v>
      </c>
      <c r="AY93" s="8" t="s">
        <v>64</v>
      </c>
      <c r="BE93" s="86">
        <f>IF(N93="základní",J93,0)</f>
        <v>0</v>
      </c>
      <c r="BF93" s="86">
        <f>IF(N93="snížená",J93,0)</f>
        <v>0</v>
      </c>
      <c r="BG93" s="86">
        <f>IF(N93="zákl. přenesená",J93,0)</f>
        <v>0</v>
      </c>
      <c r="BH93" s="86">
        <f>IF(N93="sníž. přenesená",J93,0)</f>
        <v>0</v>
      </c>
      <c r="BI93" s="86">
        <f>IF(N93="nulová",J93,0)</f>
        <v>0</v>
      </c>
      <c r="BJ93" s="8" t="s">
        <v>38</v>
      </c>
      <c r="BK93" s="86">
        <f>ROUND(I93*H93,2)</f>
        <v>0</v>
      </c>
      <c r="BL93" s="8" t="s">
        <v>70</v>
      </c>
      <c r="BM93" s="85" t="s">
        <v>78</v>
      </c>
    </row>
    <row r="94" spans="2:65" s="1" customFormat="1" ht="16.5" customHeight="1" x14ac:dyDescent="0.2">
      <c r="B94" s="74"/>
      <c r="C94" s="91" t="s">
        <v>358</v>
      </c>
      <c r="D94" s="91" t="s">
        <v>69</v>
      </c>
      <c r="E94" s="92"/>
      <c r="F94" s="93" t="s">
        <v>274</v>
      </c>
      <c r="G94" s="94" t="s">
        <v>68</v>
      </c>
      <c r="H94" s="95">
        <v>7</v>
      </c>
      <c r="I94" s="96">
        <v>0</v>
      </c>
      <c r="J94" s="96">
        <f>ROUND(I94*H94,2)</f>
        <v>0</v>
      </c>
      <c r="K94" s="93"/>
      <c r="L94" s="97"/>
      <c r="M94" s="98" t="s">
        <v>0</v>
      </c>
      <c r="N94" s="99" t="s">
        <v>22</v>
      </c>
      <c r="O94" s="83">
        <v>0</v>
      </c>
      <c r="P94" s="83">
        <f>O94*H94</f>
        <v>0</v>
      </c>
      <c r="Q94" s="83">
        <v>1</v>
      </c>
      <c r="R94" s="83">
        <f>Q94*H94</f>
        <v>7</v>
      </c>
      <c r="S94" s="83">
        <v>0</v>
      </c>
      <c r="T94" s="84">
        <f>S94*H94</f>
        <v>0</v>
      </c>
      <c r="AR94" s="85" t="s">
        <v>74</v>
      </c>
      <c r="AT94" s="85" t="s">
        <v>69</v>
      </c>
      <c r="AU94" s="85" t="s">
        <v>38</v>
      </c>
      <c r="AY94" s="8" t="s">
        <v>64</v>
      </c>
      <c r="BE94" s="86">
        <f>IF(N94="základní",J94,0)</f>
        <v>0</v>
      </c>
      <c r="BF94" s="86">
        <f>IF(N94="snížená",J94,0)</f>
        <v>0</v>
      </c>
      <c r="BG94" s="86">
        <f>IF(N94="zákl. přenesená",J94,0)</f>
        <v>0</v>
      </c>
      <c r="BH94" s="86">
        <f>IF(N94="sníž. přenesená",J94,0)</f>
        <v>0</v>
      </c>
      <c r="BI94" s="86">
        <f>IF(N94="nulová",J94,0)</f>
        <v>0</v>
      </c>
      <c r="BJ94" s="8" t="s">
        <v>38</v>
      </c>
      <c r="BK94" s="86">
        <f>ROUND(I94*H94,2)</f>
        <v>0</v>
      </c>
      <c r="BL94" s="8" t="s">
        <v>70</v>
      </c>
      <c r="BM94" s="85" t="s">
        <v>79</v>
      </c>
    </row>
    <row r="95" spans="2:65" s="1" customFormat="1" x14ac:dyDescent="0.2">
      <c r="B95" s="16"/>
      <c r="D95" s="87" t="s">
        <v>66</v>
      </c>
      <c r="F95" s="88" t="s">
        <v>344</v>
      </c>
      <c r="L95" s="16"/>
      <c r="M95" s="89"/>
      <c r="T95" s="24"/>
      <c r="AT95" s="8" t="s">
        <v>66</v>
      </c>
      <c r="AU95" s="8" t="s">
        <v>38</v>
      </c>
    </row>
    <row r="96" spans="2:65" s="1" customFormat="1" ht="16.5" customHeight="1" x14ac:dyDescent="0.2">
      <c r="B96" s="74"/>
      <c r="C96" s="75" t="s">
        <v>355</v>
      </c>
      <c r="D96" s="75" t="s">
        <v>65</v>
      </c>
      <c r="E96" s="76" t="s">
        <v>293</v>
      </c>
      <c r="F96" s="77" t="s">
        <v>294</v>
      </c>
      <c r="G96" s="78" t="s">
        <v>68</v>
      </c>
      <c r="H96" s="79">
        <v>52</v>
      </c>
      <c r="I96" s="80">
        <v>0</v>
      </c>
      <c r="J96" s="80">
        <f>ROUND(I96*H96,2)</f>
        <v>0</v>
      </c>
      <c r="K96" s="77"/>
      <c r="L96" s="16"/>
      <c r="M96" s="81" t="s">
        <v>0</v>
      </c>
      <c r="N96" s="82" t="s">
        <v>22</v>
      </c>
      <c r="O96" s="83">
        <v>5.8999999999999997E-2</v>
      </c>
      <c r="P96" s="83">
        <f>O96*H96</f>
        <v>3.0679999999999996</v>
      </c>
      <c r="Q96" s="83">
        <v>0</v>
      </c>
      <c r="R96" s="83">
        <f>Q96*H96</f>
        <v>0</v>
      </c>
      <c r="S96" s="83">
        <v>0</v>
      </c>
      <c r="T96" s="84">
        <f>S96*H96</f>
        <v>0</v>
      </c>
      <c r="AR96" s="85" t="s">
        <v>70</v>
      </c>
      <c r="AT96" s="85" t="s">
        <v>65</v>
      </c>
      <c r="AU96" s="85" t="s">
        <v>38</v>
      </c>
      <c r="AY96" s="8" t="s">
        <v>64</v>
      </c>
      <c r="BE96" s="86">
        <f>IF(N96="základní",J96,0)</f>
        <v>0</v>
      </c>
      <c r="BF96" s="86">
        <f>IF(N96="snížená",J96,0)</f>
        <v>0</v>
      </c>
      <c r="BG96" s="86">
        <f>IF(N96="zákl. přenesená",J96,0)</f>
        <v>0</v>
      </c>
      <c r="BH96" s="86">
        <f>IF(N96="sníž. přenesená",J96,0)</f>
        <v>0</v>
      </c>
      <c r="BI96" s="86">
        <f>IF(N96="nulová",J96,0)</f>
        <v>0</v>
      </c>
      <c r="BJ96" s="8" t="s">
        <v>38</v>
      </c>
      <c r="BK96" s="86">
        <f>ROUND(I96*H96,2)</f>
        <v>0</v>
      </c>
      <c r="BL96" s="8" t="s">
        <v>70</v>
      </c>
      <c r="BM96" s="85" t="s">
        <v>78</v>
      </c>
    </row>
    <row r="97" spans="2:65" s="1" customFormat="1" ht="16.5" customHeight="1" x14ac:dyDescent="0.2">
      <c r="B97" s="74"/>
      <c r="C97" s="91" t="s">
        <v>356</v>
      </c>
      <c r="D97" s="91" t="s">
        <v>69</v>
      </c>
      <c r="E97" s="92"/>
      <c r="F97" s="93" t="s">
        <v>274</v>
      </c>
      <c r="G97" s="94" t="s">
        <v>68</v>
      </c>
      <c r="H97" s="95">
        <v>52</v>
      </c>
      <c r="I97" s="96">
        <v>0</v>
      </c>
      <c r="J97" s="96">
        <f>ROUND(I97*H97,2)</f>
        <v>0</v>
      </c>
      <c r="K97" s="93"/>
      <c r="L97" s="97"/>
      <c r="M97" s="98" t="s">
        <v>0</v>
      </c>
      <c r="N97" s="99" t="s">
        <v>22</v>
      </c>
      <c r="O97" s="83">
        <v>0</v>
      </c>
      <c r="P97" s="83">
        <f>O97*H97</f>
        <v>0</v>
      </c>
      <c r="Q97" s="83">
        <v>1</v>
      </c>
      <c r="R97" s="83">
        <f>Q97*H97</f>
        <v>52</v>
      </c>
      <c r="S97" s="83">
        <v>0</v>
      </c>
      <c r="T97" s="84">
        <f>S97*H97</f>
        <v>0</v>
      </c>
      <c r="AR97" s="85" t="s">
        <v>74</v>
      </c>
      <c r="AT97" s="85" t="s">
        <v>69</v>
      </c>
      <c r="AU97" s="85" t="s">
        <v>38</v>
      </c>
      <c r="AY97" s="8" t="s">
        <v>64</v>
      </c>
      <c r="BE97" s="86">
        <f>IF(N97="základní",J97,0)</f>
        <v>0</v>
      </c>
      <c r="BF97" s="86">
        <f>IF(N97="snížená",J97,0)</f>
        <v>0</v>
      </c>
      <c r="BG97" s="86">
        <f>IF(N97="zákl. přenesená",J97,0)</f>
        <v>0</v>
      </c>
      <c r="BH97" s="86">
        <f>IF(N97="sníž. přenesená",J97,0)</f>
        <v>0</v>
      </c>
      <c r="BI97" s="86">
        <f>IF(N97="nulová",J97,0)</f>
        <v>0</v>
      </c>
      <c r="BJ97" s="8" t="s">
        <v>38</v>
      </c>
      <c r="BK97" s="86">
        <f>ROUND(I97*H97,2)</f>
        <v>0</v>
      </c>
      <c r="BL97" s="8" t="s">
        <v>70</v>
      </c>
      <c r="BM97" s="85" t="s">
        <v>79</v>
      </c>
    </row>
    <row r="98" spans="2:65" s="1" customFormat="1" x14ac:dyDescent="0.2">
      <c r="B98" s="16"/>
      <c r="D98" s="87" t="s">
        <v>66</v>
      </c>
      <c r="F98" s="88" t="s">
        <v>344</v>
      </c>
      <c r="L98" s="16"/>
      <c r="M98" s="89"/>
      <c r="T98" s="24"/>
      <c r="AT98" s="8" t="s">
        <v>66</v>
      </c>
      <c r="AU98" s="8" t="s">
        <v>38</v>
      </c>
    </row>
    <row r="99" spans="2:65" s="1" customFormat="1" x14ac:dyDescent="0.2">
      <c r="B99" s="16"/>
      <c r="D99" s="87"/>
      <c r="F99" s="88"/>
      <c r="L99" s="16"/>
      <c r="M99" s="89"/>
      <c r="T99" s="24"/>
      <c r="AT99" s="8"/>
      <c r="AU99" s="8"/>
    </row>
    <row r="100" spans="2:65" s="6" customFormat="1" ht="22.95" customHeight="1" x14ac:dyDescent="0.25">
      <c r="B100" s="63"/>
      <c r="D100" s="64" t="s">
        <v>33</v>
      </c>
      <c r="E100" s="72">
        <v>751</v>
      </c>
      <c r="F100" s="72" t="s">
        <v>275</v>
      </c>
      <c r="J100" s="73">
        <f>BK100</f>
        <v>0</v>
      </c>
      <c r="L100" s="63"/>
      <c r="M100" s="67"/>
      <c r="P100" s="68">
        <f>SUM(P109:P194)</f>
        <v>51299.892999999996</v>
      </c>
      <c r="R100" s="68">
        <f>SUM(R109:R194)</f>
        <v>1172.2339200000001</v>
      </c>
      <c r="T100" s="69">
        <f>SUM(T109:T194)</f>
        <v>0</v>
      </c>
      <c r="AR100" s="64" t="s">
        <v>38</v>
      </c>
      <c r="AT100" s="70" t="s">
        <v>33</v>
      </c>
      <c r="AU100" s="70" t="s">
        <v>36</v>
      </c>
      <c r="AY100" s="64" t="s">
        <v>64</v>
      </c>
      <c r="BK100" s="71">
        <f>SUM(BK101:BK194)</f>
        <v>0</v>
      </c>
    </row>
    <row r="101" spans="2:65" s="6" customFormat="1" ht="13.2" x14ac:dyDescent="0.25">
      <c r="B101" s="63"/>
      <c r="D101" s="64"/>
      <c r="E101" s="72"/>
      <c r="F101" s="200" t="s">
        <v>313</v>
      </c>
      <c r="J101" s="73"/>
      <c r="L101" s="63"/>
      <c r="M101" s="67"/>
      <c r="P101" s="68">
        <f>SUM(P110:P195)</f>
        <v>51624.241999999991</v>
      </c>
      <c r="R101" s="68">
        <f>SUM(R110:R195)</f>
        <v>1175.0961600000001</v>
      </c>
      <c r="T101" s="69">
        <f>SUM(T110:T195)</f>
        <v>0</v>
      </c>
      <c r="AR101" s="64" t="s">
        <v>38</v>
      </c>
      <c r="AT101" s="70" t="s">
        <v>33</v>
      </c>
      <c r="AU101" s="70" t="s">
        <v>36</v>
      </c>
      <c r="AY101" s="64" t="s">
        <v>64</v>
      </c>
      <c r="BK101" s="71"/>
    </row>
    <row r="102" spans="2:65" s="100" customFormat="1" ht="11.4" x14ac:dyDescent="0.2">
      <c r="B102" s="177"/>
      <c r="C102" s="75" t="s">
        <v>361</v>
      </c>
      <c r="D102" s="178" t="s">
        <v>65</v>
      </c>
      <c r="E102" s="179" t="s">
        <v>321</v>
      </c>
      <c r="F102" s="180" t="s">
        <v>322</v>
      </c>
      <c r="G102" s="181" t="s">
        <v>75</v>
      </c>
      <c r="H102" s="182">
        <v>1</v>
      </c>
      <c r="I102" s="183">
        <v>0</v>
      </c>
      <c r="J102" s="183">
        <f>ROUND(I102*H102,2)</f>
        <v>0</v>
      </c>
      <c r="K102" s="180"/>
      <c r="L102" s="184"/>
      <c r="M102" s="185" t="s">
        <v>0</v>
      </c>
      <c r="N102" s="201" t="s">
        <v>22</v>
      </c>
      <c r="O102" s="202">
        <v>2.9000000000000001E-2</v>
      </c>
      <c r="P102" s="202">
        <f>O102*H102</f>
        <v>2.9000000000000001E-2</v>
      </c>
      <c r="Q102" s="202">
        <v>0</v>
      </c>
      <c r="R102" s="202">
        <f>Q102*H102</f>
        <v>0</v>
      </c>
      <c r="S102" s="202">
        <v>0</v>
      </c>
      <c r="T102" s="188">
        <f>S102*H102</f>
        <v>0</v>
      </c>
      <c r="AR102" s="189" t="s">
        <v>70</v>
      </c>
      <c r="AT102" s="189" t="s">
        <v>65</v>
      </c>
      <c r="AU102" s="189" t="s">
        <v>38</v>
      </c>
      <c r="AY102" s="190" t="s">
        <v>64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90" t="s">
        <v>38</v>
      </c>
      <c r="BK102" s="191">
        <f>ROUND(I102*H102,2)</f>
        <v>0</v>
      </c>
      <c r="BL102" s="190" t="s">
        <v>70</v>
      </c>
      <c r="BM102" s="189" t="s">
        <v>80</v>
      </c>
    </row>
    <row r="103" spans="2:65" s="1" customFormat="1" ht="16.5" customHeight="1" x14ac:dyDescent="0.2">
      <c r="B103" s="74"/>
      <c r="C103" s="91" t="s">
        <v>362</v>
      </c>
      <c r="D103" s="91" t="s">
        <v>69</v>
      </c>
      <c r="E103" s="92"/>
      <c r="F103" s="93" t="s">
        <v>323</v>
      </c>
      <c r="G103" s="94" t="s">
        <v>75</v>
      </c>
      <c r="H103" s="95">
        <v>1</v>
      </c>
      <c r="I103" s="96">
        <v>0</v>
      </c>
      <c r="J103" s="96">
        <f>ROUND(I103*H103,2)</f>
        <v>0</v>
      </c>
      <c r="K103" s="93"/>
      <c r="L103" s="97"/>
      <c r="M103" s="98" t="s">
        <v>0</v>
      </c>
      <c r="N103" s="197" t="s">
        <v>22</v>
      </c>
      <c r="O103" s="198">
        <v>0</v>
      </c>
      <c r="P103" s="198">
        <f>O103*H103</f>
        <v>0</v>
      </c>
      <c r="Q103" s="198">
        <v>1</v>
      </c>
      <c r="R103" s="198">
        <f>Q103*H103</f>
        <v>1</v>
      </c>
      <c r="S103" s="198">
        <v>0</v>
      </c>
      <c r="T103" s="84">
        <f>S103*H103</f>
        <v>0</v>
      </c>
      <c r="AR103" s="85" t="s">
        <v>74</v>
      </c>
      <c r="AT103" s="85" t="s">
        <v>69</v>
      </c>
      <c r="AU103" s="85" t="s">
        <v>38</v>
      </c>
      <c r="AY103" s="8" t="s">
        <v>64</v>
      </c>
      <c r="BE103" s="86">
        <f>IF(N103="základní",J103,0)</f>
        <v>0</v>
      </c>
      <c r="BF103" s="86">
        <f>IF(N103="snížená",J103,0)</f>
        <v>0</v>
      </c>
      <c r="BG103" s="86">
        <f>IF(N103="zákl. přenesená",J103,0)</f>
        <v>0</v>
      </c>
      <c r="BH103" s="86">
        <f>IF(N103="sníž. přenesená",J103,0)</f>
        <v>0</v>
      </c>
      <c r="BI103" s="86">
        <f>IF(N103="nulová",J103,0)</f>
        <v>0</v>
      </c>
      <c r="BJ103" s="8" t="s">
        <v>38</v>
      </c>
      <c r="BK103" s="86">
        <f>ROUND(I103*H103,2)</f>
        <v>0</v>
      </c>
      <c r="BL103" s="8" t="s">
        <v>70</v>
      </c>
      <c r="BM103" s="85" t="s">
        <v>81</v>
      </c>
    </row>
    <row r="104" spans="2:65" s="1" customFormat="1" x14ac:dyDescent="0.2">
      <c r="B104" s="16"/>
      <c r="D104" s="87" t="s">
        <v>66</v>
      </c>
      <c r="F104" s="88" t="s">
        <v>363</v>
      </c>
      <c r="L104" s="16"/>
      <c r="M104" s="89"/>
      <c r="N104" s="196"/>
      <c r="O104" s="196"/>
      <c r="P104" s="196"/>
      <c r="Q104" s="196"/>
      <c r="R104" s="196"/>
      <c r="S104" s="196"/>
      <c r="T104" s="24"/>
      <c r="AT104" s="8" t="s">
        <v>66</v>
      </c>
      <c r="AU104" s="8" t="s">
        <v>38</v>
      </c>
    </row>
    <row r="105" spans="2:65" s="1" customFormat="1" ht="28.8" x14ac:dyDescent="0.2">
      <c r="B105" s="16"/>
      <c r="D105" s="87" t="s">
        <v>67</v>
      </c>
      <c r="F105" s="195" t="s">
        <v>327</v>
      </c>
      <c r="L105" s="16"/>
      <c r="M105" s="89"/>
      <c r="N105" s="196"/>
      <c r="O105" s="196"/>
      <c r="P105" s="196"/>
      <c r="Q105" s="196"/>
      <c r="R105" s="196"/>
      <c r="S105" s="196"/>
      <c r="T105" s="24"/>
      <c r="AT105" s="8" t="s">
        <v>67</v>
      </c>
      <c r="AU105" s="8" t="s">
        <v>38</v>
      </c>
    </row>
    <row r="106" spans="2:65" s="1" customFormat="1" ht="28.8" x14ac:dyDescent="0.2">
      <c r="B106" s="16"/>
      <c r="D106" s="87" t="s">
        <v>67</v>
      </c>
      <c r="F106" s="195" t="s">
        <v>324</v>
      </c>
      <c r="L106" s="16"/>
      <c r="M106" s="89"/>
      <c r="N106" s="196"/>
      <c r="O106" s="196"/>
      <c r="P106" s="196"/>
      <c r="Q106" s="196"/>
      <c r="R106" s="196"/>
      <c r="S106" s="196"/>
      <c r="T106" s="24"/>
      <c r="AT106" s="8" t="s">
        <v>67</v>
      </c>
      <c r="AU106" s="8" t="s">
        <v>38</v>
      </c>
    </row>
    <row r="107" spans="2:65" s="1" customFormat="1" ht="19.2" x14ac:dyDescent="0.2">
      <c r="B107" s="16"/>
      <c r="D107" s="87" t="s">
        <v>67</v>
      </c>
      <c r="F107" s="195" t="s">
        <v>325</v>
      </c>
      <c r="L107" s="16"/>
      <c r="M107" s="89"/>
      <c r="N107" s="196"/>
      <c r="O107" s="196"/>
      <c r="P107" s="196"/>
      <c r="Q107" s="196"/>
      <c r="R107" s="196"/>
      <c r="S107" s="196"/>
      <c r="T107" s="24"/>
      <c r="AT107" s="8" t="s">
        <v>67</v>
      </c>
      <c r="AU107" s="8" t="s">
        <v>38</v>
      </c>
    </row>
    <row r="108" spans="2:65" s="1" customFormat="1" ht="28.8" x14ac:dyDescent="0.2">
      <c r="B108" s="16"/>
      <c r="D108" s="87" t="s">
        <v>67</v>
      </c>
      <c r="F108" s="195" t="s">
        <v>326</v>
      </c>
      <c r="L108" s="16"/>
      <c r="M108" s="89"/>
      <c r="N108" s="196"/>
      <c r="O108" s="196"/>
      <c r="P108" s="196"/>
      <c r="Q108" s="196"/>
      <c r="R108" s="196"/>
      <c r="S108" s="196"/>
      <c r="T108" s="24"/>
      <c r="AT108" s="8" t="s">
        <v>67</v>
      </c>
      <c r="AU108" s="8" t="s">
        <v>38</v>
      </c>
    </row>
    <row r="109" spans="2:65" s="100" customFormat="1" ht="22.8" x14ac:dyDescent="0.2">
      <c r="B109" s="177"/>
      <c r="C109" s="75" t="s">
        <v>374</v>
      </c>
      <c r="D109" s="178" t="s">
        <v>65</v>
      </c>
      <c r="E109" s="179"/>
      <c r="F109" s="180" t="s">
        <v>360</v>
      </c>
      <c r="G109" s="181" t="s">
        <v>75</v>
      </c>
      <c r="H109" s="182">
        <v>1</v>
      </c>
      <c r="I109" s="183">
        <v>0</v>
      </c>
      <c r="J109" s="183">
        <f>ROUND(I109*H109,2)</f>
        <v>0</v>
      </c>
      <c r="K109" s="180"/>
      <c r="L109" s="184"/>
      <c r="M109" s="185" t="s">
        <v>0</v>
      </c>
      <c r="N109" s="186" t="s">
        <v>22</v>
      </c>
      <c r="O109" s="187">
        <v>2.9000000000000001E-2</v>
      </c>
      <c r="P109" s="187">
        <f>O109*H109</f>
        <v>2.9000000000000001E-2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AR109" s="189" t="s">
        <v>70</v>
      </c>
      <c r="AT109" s="189" t="s">
        <v>65</v>
      </c>
      <c r="AU109" s="189" t="s">
        <v>38</v>
      </c>
      <c r="AY109" s="190" t="s">
        <v>64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90" t="s">
        <v>38</v>
      </c>
      <c r="BK109" s="191">
        <f>ROUND(I109*H109,2)</f>
        <v>0</v>
      </c>
      <c r="BL109" s="190" t="s">
        <v>70</v>
      </c>
      <c r="BM109" s="189" t="s">
        <v>80</v>
      </c>
    </row>
    <row r="110" spans="2:65" s="1" customFormat="1" ht="11.4" x14ac:dyDescent="0.2">
      <c r="B110" s="74"/>
      <c r="C110" s="75" t="s">
        <v>374</v>
      </c>
      <c r="D110" s="75" t="s">
        <v>65</v>
      </c>
      <c r="E110" s="76" t="s">
        <v>296</v>
      </c>
      <c r="F110" s="77" t="s">
        <v>295</v>
      </c>
      <c r="G110" s="78" t="s">
        <v>75</v>
      </c>
      <c r="H110" s="79">
        <v>1</v>
      </c>
      <c r="I110" s="80">
        <v>0</v>
      </c>
      <c r="J110" s="80">
        <f>ROUND(I110*H110,2)</f>
        <v>0</v>
      </c>
      <c r="K110" s="77"/>
      <c r="L110" s="16"/>
      <c r="M110" s="81" t="s">
        <v>0</v>
      </c>
      <c r="N110" s="82" t="s">
        <v>22</v>
      </c>
      <c r="O110" s="83">
        <v>2.9000000000000001E-2</v>
      </c>
      <c r="P110" s="83">
        <f>O110*H110</f>
        <v>2.9000000000000001E-2</v>
      </c>
      <c r="Q110" s="83">
        <v>0</v>
      </c>
      <c r="R110" s="83">
        <f>Q110*H110</f>
        <v>0</v>
      </c>
      <c r="S110" s="83">
        <v>0</v>
      </c>
      <c r="T110" s="84">
        <f>S110*H110</f>
        <v>0</v>
      </c>
      <c r="AR110" s="85" t="s">
        <v>70</v>
      </c>
      <c r="AT110" s="85" t="s">
        <v>65</v>
      </c>
      <c r="AU110" s="85" t="s">
        <v>38</v>
      </c>
      <c r="AY110" s="8" t="s">
        <v>64</v>
      </c>
      <c r="BE110" s="86">
        <f>IF(N110="základní",J110,0)</f>
        <v>0</v>
      </c>
      <c r="BF110" s="86">
        <f>IF(N110="snížená",J110,0)</f>
        <v>0</v>
      </c>
      <c r="BG110" s="86">
        <f>IF(N110="zákl. přenesená",J110,0)</f>
        <v>0</v>
      </c>
      <c r="BH110" s="86">
        <f>IF(N110="sníž. přenesená",J110,0)</f>
        <v>0</v>
      </c>
      <c r="BI110" s="86">
        <f>IF(N110="nulová",J110,0)</f>
        <v>0</v>
      </c>
      <c r="BJ110" s="8" t="s">
        <v>38</v>
      </c>
      <c r="BK110" s="86">
        <f>ROUND(I110*H110,2)</f>
        <v>0</v>
      </c>
      <c r="BL110" s="8" t="s">
        <v>70</v>
      </c>
      <c r="BM110" s="85" t="s">
        <v>80</v>
      </c>
    </row>
    <row r="111" spans="2:65" s="1" customFormat="1" ht="16.5" customHeight="1" x14ac:dyDescent="0.2">
      <c r="B111" s="74"/>
      <c r="C111" s="91" t="s">
        <v>373</v>
      </c>
      <c r="D111" s="91" t="s">
        <v>69</v>
      </c>
      <c r="E111" s="92"/>
      <c r="F111" s="93" t="s">
        <v>359</v>
      </c>
      <c r="G111" s="94" t="s">
        <v>75</v>
      </c>
      <c r="H111" s="95">
        <v>1</v>
      </c>
      <c r="I111" s="96">
        <v>0</v>
      </c>
      <c r="J111" s="96">
        <f>ROUND(I111*H111,2)</f>
        <v>0</v>
      </c>
      <c r="K111" s="93"/>
      <c r="L111" s="97"/>
      <c r="M111" s="98" t="s">
        <v>0</v>
      </c>
      <c r="N111" s="99" t="s">
        <v>22</v>
      </c>
      <c r="O111" s="83">
        <v>0</v>
      </c>
      <c r="P111" s="83">
        <f>O111*H111</f>
        <v>0</v>
      </c>
      <c r="Q111" s="83">
        <v>1</v>
      </c>
      <c r="R111" s="83">
        <f>Q111*H111</f>
        <v>1</v>
      </c>
      <c r="S111" s="83">
        <v>0</v>
      </c>
      <c r="T111" s="84">
        <f>S111*H111</f>
        <v>0</v>
      </c>
      <c r="AR111" s="85" t="s">
        <v>74</v>
      </c>
      <c r="AT111" s="85" t="s">
        <v>69</v>
      </c>
      <c r="AU111" s="85" t="s">
        <v>38</v>
      </c>
      <c r="AY111" s="8" t="s">
        <v>64</v>
      </c>
      <c r="BE111" s="86">
        <f>IF(N111="základní",J111,0)</f>
        <v>0</v>
      </c>
      <c r="BF111" s="86">
        <f>IF(N111="snížená",J111,0)</f>
        <v>0</v>
      </c>
      <c r="BG111" s="86">
        <f>IF(N111="zákl. přenesená",J111,0)</f>
        <v>0</v>
      </c>
      <c r="BH111" s="86">
        <f>IF(N111="sníž. přenesená",J111,0)</f>
        <v>0</v>
      </c>
      <c r="BI111" s="86">
        <f>IF(N111="nulová",J111,0)</f>
        <v>0</v>
      </c>
      <c r="BJ111" s="8" t="s">
        <v>38</v>
      </c>
      <c r="BK111" s="86">
        <f>ROUND(I111*H111,2)</f>
        <v>0</v>
      </c>
      <c r="BL111" s="8" t="s">
        <v>70</v>
      </c>
      <c r="BM111" s="85" t="s">
        <v>81</v>
      </c>
    </row>
    <row r="112" spans="2:65" s="100" customFormat="1" ht="28.8" x14ac:dyDescent="0.2">
      <c r="B112" s="184"/>
      <c r="D112" s="87" t="s">
        <v>66</v>
      </c>
      <c r="F112" s="176" t="s">
        <v>375</v>
      </c>
      <c r="L112" s="184"/>
      <c r="M112" s="192"/>
      <c r="T112" s="193"/>
      <c r="AT112" s="190" t="s">
        <v>66</v>
      </c>
      <c r="AU112" s="190" t="s">
        <v>38</v>
      </c>
    </row>
    <row r="113" spans="2:65" s="1" customFormat="1" ht="96" x14ac:dyDescent="0.2">
      <c r="B113" s="16"/>
      <c r="D113" s="87" t="s">
        <v>67</v>
      </c>
      <c r="F113" s="90" t="s">
        <v>378</v>
      </c>
      <c r="L113" s="16"/>
      <c r="M113" s="89"/>
      <c r="T113" s="24"/>
      <c r="AT113" s="8" t="s">
        <v>67</v>
      </c>
      <c r="AU113" s="8" t="s">
        <v>38</v>
      </c>
    </row>
    <row r="114" spans="2:65" s="1" customFormat="1" ht="57.6" x14ac:dyDescent="0.2">
      <c r="B114" s="16"/>
      <c r="D114" s="87" t="s">
        <v>67</v>
      </c>
      <c r="F114" s="90" t="s">
        <v>377</v>
      </c>
      <c r="L114" s="16"/>
      <c r="M114" s="89"/>
      <c r="T114" s="24"/>
      <c r="AT114" s="8" t="s">
        <v>67</v>
      </c>
      <c r="AU114" s="8" t="s">
        <v>38</v>
      </c>
    </row>
    <row r="115" spans="2:65" s="1" customFormat="1" ht="38.4" x14ac:dyDescent="0.2">
      <c r="B115" s="16"/>
      <c r="D115" s="87" t="s">
        <v>67</v>
      </c>
      <c r="F115" s="90" t="s">
        <v>379</v>
      </c>
      <c r="L115" s="16"/>
      <c r="M115" s="89"/>
      <c r="T115" s="24"/>
      <c r="AT115" s="8" t="s">
        <v>67</v>
      </c>
      <c r="AU115" s="8" t="s">
        <v>38</v>
      </c>
    </row>
    <row r="116" spans="2:65" s="1" customFormat="1" ht="38.4" x14ac:dyDescent="0.2">
      <c r="B116" s="16"/>
      <c r="D116" s="87" t="s">
        <v>67</v>
      </c>
      <c r="F116" s="90" t="s">
        <v>380</v>
      </c>
      <c r="L116" s="16"/>
      <c r="M116" s="89"/>
      <c r="T116" s="24"/>
      <c r="AT116" s="8" t="s">
        <v>67</v>
      </c>
      <c r="AU116" s="8" t="s">
        <v>38</v>
      </c>
    </row>
    <row r="117" spans="2:65" s="1" customFormat="1" ht="57.6" x14ac:dyDescent="0.2">
      <c r="B117" s="16"/>
      <c r="D117" s="87" t="s">
        <v>67</v>
      </c>
      <c r="F117" s="90" t="s">
        <v>381</v>
      </c>
      <c r="L117" s="16"/>
      <c r="M117" s="89"/>
      <c r="T117" s="24"/>
      <c r="AT117" s="8" t="s">
        <v>67</v>
      </c>
      <c r="AU117" s="8" t="s">
        <v>38</v>
      </c>
    </row>
    <row r="118" spans="2:65" s="1" customFormat="1" ht="28.8" x14ac:dyDescent="0.2">
      <c r="B118" s="16"/>
      <c r="D118" s="87" t="s">
        <v>67</v>
      </c>
      <c r="F118" s="90" t="s">
        <v>382</v>
      </c>
      <c r="L118" s="16"/>
      <c r="M118" s="89"/>
      <c r="T118" s="24"/>
      <c r="AT118" s="8" t="s">
        <v>67</v>
      </c>
      <c r="AU118" s="8" t="s">
        <v>38</v>
      </c>
    </row>
    <row r="119" spans="2:65" s="100" customFormat="1" ht="22.8" x14ac:dyDescent="0.2">
      <c r="B119" s="177"/>
      <c r="C119" s="75" t="s">
        <v>383</v>
      </c>
      <c r="D119" s="178" t="s">
        <v>65</v>
      </c>
      <c r="E119" s="179"/>
      <c r="F119" s="180" t="s">
        <v>360</v>
      </c>
      <c r="G119" s="181" t="s">
        <v>75</v>
      </c>
      <c r="H119" s="182">
        <v>1</v>
      </c>
      <c r="I119" s="183">
        <v>0</v>
      </c>
      <c r="J119" s="183">
        <f>ROUND(I119*H119,2)</f>
        <v>0</v>
      </c>
      <c r="K119" s="180"/>
      <c r="L119" s="184"/>
      <c r="M119" s="185" t="s">
        <v>0</v>
      </c>
      <c r="N119" s="186" t="s">
        <v>22</v>
      </c>
      <c r="O119" s="187">
        <v>2.9000000000000001E-2</v>
      </c>
      <c r="P119" s="187">
        <f>O119*H119</f>
        <v>2.9000000000000001E-2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AR119" s="189" t="s">
        <v>70</v>
      </c>
      <c r="AT119" s="189" t="s">
        <v>65</v>
      </c>
      <c r="AU119" s="189" t="s">
        <v>38</v>
      </c>
      <c r="AY119" s="190" t="s">
        <v>64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90" t="s">
        <v>38</v>
      </c>
      <c r="BK119" s="191">
        <f>ROUND(I119*H119,2)</f>
        <v>0</v>
      </c>
      <c r="BL119" s="190" t="s">
        <v>70</v>
      </c>
      <c r="BM119" s="189" t="s">
        <v>80</v>
      </c>
    </row>
    <row r="120" spans="2:65" s="1" customFormat="1" ht="11.4" x14ac:dyDescent="0.2">
      <c r="B120" s="74"/>
      <c r="C120" s="75" t="s">
        <v>383</v>
      </c>
      <c r="D120" s="75" t="s">
        <v>65</v>
      </c>
      <c r="E120" s="76" t="s">
        <v>296</v>
      </c>
      <c r="F120" s="77" t="s">
        <v>295</v>
      </c>
      <c r="G120" s="78" t="s">
        <v>75</v>
      </c>
      <c r="H120" s="79">
        <v>1</v>
      </c>
      <c r="I120" s="80">
        <v>0</v>
      </c>
      <c r="J120" s="80">
        <f>ROUND(I120*H120,2)</f>
        <v>0</v>
      </c>
      <c r="K120" s="77"/>
      <c r="L120" s="16"/>
      <c r="M120" s="81" t="s">
        <v>0</v>
      </c>
      <c r="N120" s="82" t="s">
        <v>22</v>
      </c>
      <c r="O120" s="83">
        <v>2.9000000000000001E-2</v>
      </c>
      <c r="P120" s="83">
        <f>O120*H120</f>
        <v>2.9000000000000001E-2</v>
      </c>
      <c r="Q120" s="83">
        <v>0</v>
      </c>
      <c r="R120" s="83">
        <f>Q120*H120</f>
        <v>0</v>
      </c>
      <c r="S120" s="83">
        <v>0</v>
      </c>
      <c r="T120" s="84">
        <f>S120*H120</f>
        <v>0</v>
      </c>
      <c r="AR120" s="85" t="s">
        <v>70</v>
      </c>
      <c r="AT120" s="85" t="s">
        <v>65</v>
      </c>
      <c r="AU120" s="85" t="s">
        <v>38</v>
      </c>
      <c r="AY120" s="8" t="s">
        <v>64</v>
      </c>
      <c r="BE120" s="86">
        <f>IF(N120="základní",J120,0)</f>
        <v>0</v>
      </c>
      <c r="BF120" s="86">
        <f>IF(N120="snížená",J120,0)</f>
        <v>0</v>
      </c>
      <c r="BG120" s="86">
        <f>IF(N120="zákl. přenesená",J120,0)</f>
        <v>0</v>
      </c>
      <c r="BH120" s="86">
        <f>IF(N120="sníž. přenesená",J120,0)</f>
        <v>0</v>
      </c>
      <c r="BI120" s="86">
        <f>IF(N120="nulová",J120,0)</f>
        <v>0</v>
      </c>
      <c r="BJ120" s="8" t="s">
        <v>38</v>
      </c>
      <c r="BK120" s="86">
        <f>ROUND(I120*H120,2)</f>
        <v>0</v>
      </c>
      <c r="BL120" s="8" t="s">
        <v>70</v>
      </c>
      <c r="BM120" s="85" t="s">
        <v>80</v>
      </c>
    </row>
    <row r="121" spans="2:65" s="1" customFormat="1" ht="16.5" customHeight="1" x14ac:dyDescent="0.2">
      <c r="B121" s="74"/>
      <c r="C121" s="91" t="s">
        <v>383</v>
      </c>
      <c r="D121" s="91" t="s">
        <v>69</v>
      </c>
      <c r="E121" s="92"/>
      <c r="F121" s="93" t="s">
        <v>384</v>
      </c>
      <c r="G121" s="94" t="s">
        <v>75</v>
      </c>
      <c r="H121" s="95">
        <v>1</v>
      </c>
      <c r="I121" s="96">
        <v>0</v>
      </c>
      <c r="J121" s="96">
        <f>ROUND(I121*H121,2)</f>
        <v>0</v>
      </c>
      <c r="K121" s="93"/>
      <c r="L121" s="97"/>
      <c r="M121" s="98" t="s">
        <v>0</v>
      </c>
      <c r="N121" s="99" t="s">
        <v>22</v>
      </c>
      <c r="O121" s="83">
        <v>0</v>
      </c>
      <c r="P121" s="83">
        <f>O121*H121</f>
        <v>0</v>
      </c>
      <c r="Q121" s="83">
        <v>1</v>
      </c>
      <c r="R121" s="83">
        <f>Q121*H121</f>
        <v>1</v>
      </c>
      <c r="S121" s="83">
        <v>0</v>
      </c>
      <c r="T121" s="84">
        <f>S121*H121</f>
        <v>0</v>
      </c>
      <c r="AR121" s="85" t="s">
        <v>74</v>
      </c>
      <c r="AT121" s="85" t="s">
        <v>69</v>
      </c>
      <c r="AU121" s="85" t="s">
        <v>38</v>
      </c>
      <c r="AY121" s="8" t="s">
        <v>64</v>
      </c>
      <c r="BE121" s="86">
        <f>IF(N121="základní",J121,0)</f>
        <v>0</v>
      </c>
      <c r="BF121" s="86">
        <f>IF(N121="snížená",J121,0)</f>
        <v>0</v>
      </c>
      <c r="BG121" s="86">
        <f>IF(N121="zákl. přenesená",J121,0)</f>
        <v>0</v>
      </c>
      <c r="BH121" s="86">
        <f>IF(N121="sníž. přenesená",J121,0)</f>
        <v>0</v>
      </c>
      <c r="BI121" s="86">
        <f>IF(N121="nulová",J121,0)</f>
        <v>0</v>
      </c>
      <c r="BJ121" s="8" t="s">
        <v>38</v>
      </c>
      <c r="BK121" s="86">
        <f>ROUND(I121*H121,2)</f>
        <v>0</v>
      </c>
      <c r="BL121" s="8" t="s">
        <v>70</v>
      </c>
      <c r="BM121" s="85" t="s">
        <v>81</v>
      </c>
    </row>
    <row r="122" spans="2:65" s="1" customFormat="1" ht="19.2" x14ac:dyDescent="0.2">
      <c r="B122" s="16"/>
      <c r="D122" s="87" t="s">
        <v>66</v>
      </c>
      <c r="F122" s="88" t="s">
        <v>376</v>
      </c>
      <c r="L122" s="16"/>
      <c r="M122" s="89"/>
      <c r="T122" s="24"/>
      <c r="AT122" s="8" t="s">
        <v>66</v>
      </c>
      <c r="AU122" s="8" t="s">
        <v>38</v>
      </c>
    </row>
    <row r="123" spans="2:65" s="1" customFormat="1" ht="96" x14ac:dyDescent="0.2">
      <c r="B123" s="16"/>
      <c r="D123" s="87" t="s">
        <v>67</v>
      </c>
      <c r="F123" s="90" t="s">
        <v>378</v>
      </c>
      <c r="L123" s="16"/>
      <c r="M123" s="89"/>
      <c r="T123" s="24"/>
      <c r="AT123" s="8" t="s">
        <v>67</v>
      </c>
      <c r="AU123" s="8" t="s">
        <v>38</v>
      </c>
    </row>
    <row r="124" spans="2:65" s="1" customFormat="1" ht="57.6" x14ac:dyDescent="0.2">
      <c r="B124" s="16"/>
      <c r="D124" s="87" t="s">
        <v>67</v>
      </c>
      <c r="F124" s="90" t="s">
        <v>381</v>
      </c>
      <c r="L124" s="16"/>
      <c r="M124" s="89"/>
      <c r="T124" s="24"/>
      <c r="AT124" s="8" t="s">
        <v>67</v>
      </c>
      <c r="AU124" s="8" t="s">
        <v>38</v>
      </c>
    </row>
    <row r="125" spans="2:65" s="1" customFormat="1" ht="28.8" x14ac:dyDescent="0.2">
      <c r="B125" s="16"/>
      <c r="D125" s="87" t="s">
        <v>67</v>
      </c>
      <c r="F125" s="90" t="s">
        <v>382</v>
      </c>
      <c r="L125" s="16"/>
      <c r="M125" s="89"/>
      <c r="T125" s="24"/>
      <c r="AT125" s="8" t="s">
        <v>67</v>
      </c>
      <c r="AU125" s="8" t="s">
        <v>38</v>
      </c>
    </row>
    <row r="126" spans="2:65" s="6" customFormat="1" ht="13.2" x14ac:dyDescent="0.25">
      <c r="B126" s="63"/>
      <c r="D126" s="64"/>
      <c r="E126" s="72"/>
      <c r="F126" s="200" t="s">
        <v>389</v>
      </c>
      <c r="J126" s="73"/>
      <c r="L126" s="63"/>
      <c r="M126" s="67"/>
      <c r="P126" s="68">
        <f>SUM(P128:P349)</f>
        <v>25974.222999999991</v>
      </c>
      <c r="R126" s="68">
        <f>SUM(R128:R349)</f>
        <v>587.97920000000011</v>
      </c>
      <c r="T126" s="69">
        <f>SUM(T128:T349)</f>
        <v>0</v>
      </c>
      <c r="AR126" s="64" t="s">
        <v>38</v>
      </c>
      <c r="AT126" s="70" t="s">
        <v>33</v>
      </c>
      <c r="AU126" s="70" t="s">
        <v>36</v>
      </c>
      <c r="AY126" s="64" t="s">
        <v>64</v>
      </c>
      <c r="BK126" s="71"/>
    </row>
    <row r="127" spans="2:65" s="1" customFormat="1" ht="16.5" customHeight="1" x14ac:dyDescent="0.2">
      <c r="B127" s="74"/>
      <c r="C127" s="75" t="s">
        <v>390</v>
      </c>
      <c r="D127" s="75" t="s">
        <v>65</v>
      </c>
      <c r="E127" s="76" t="s">
        <v>328</v>
      </c>
      <c r="F127" s="77" t="s">
        <v>329</v>
      </c>
      <c r="G127" s="78" t="s">
        <v>75</v>
      </c>
      <c r="H127" s="79">
        <v>3</v>
      </c>
      <c r="I127" s="80">
        <v>0</v>
      </c>
      <c r="J127" s="80">
        <f>ROUND(I127*H127,2)</f>
        <v>0</v>
      </c>
      <c r="K127" s="77"/>
      <c r="L127" s="16"/>
      <c r="M127" s="81" t="s">
        <v>0</v>
      </c>
      <c r="N127" s="199" t="s">
        <v>22</v>
      </c>
      <c r="O127" s="198">
        <v>2.9000000000000001E-2</v>
      </c>
      <c r="P127" s="198">
        <f>O127*H127</f>
        <v>8.7000000000000008E-2</v>
      </c>
      <c r="Q127" s="198">
        <v>0</v>
      </c>
      <c r="R127" s="198">
        <f>Q127*H127</f>
        <v>0</v>
      </c>
      <c r="S127" s="198">
        <v>0</v>
      </c>
      <c r="T127" s="84">
        <f>S127*H127</f>
        <v>0</v>
      </c>
      <c r="AR127" s="85" t="s">
        <v>70</v>
      </c>
      <c r="AT127" s="85" t="s">
        <v>65</v>
      </c>
      <c r="AU127" s="85" t="s">
        <v>38</v>
      </c>
      <c r="AY127" s="8" t="s">
        <v>64</v>
      </c>
      <c r="BE127" s="86">
        <f>IF(N127="základní",J127,0)</f>
        <v>0</v>
      </c>
      <c r="BF127" s="86">
        <f>IF(N127="snížená",J127,0)</f>
        <v>0</v>
      </c>
      <c r="BG127" s="86">
        <f>IF(N127="zákl. přenesená",J127,0)</f>
        <v>0</v>
      </c>
      <c r="BH127" s="86">
        <f>IF(N127="sníž. přenesená",J127,0)</f>
        <v>0</v>
      </c>
      <c r="BI127" s="86">
        <f>IF(N127="nulová",J127,0)</f>
        <v>0</v>
      </c>
      <c r="BJ127" s="8" t="s">
        <v>38</v>
      </c>
      <c r="BK127" s="86">
        <f>ROUND(I127*H127,2)</f>
        <v>0</v>
      </c>
      <c r="BL127" s="8" t="s">
        <v>70</v>
      </c>
      <c r="BM127" s="85" t="s">
        <v>80</v>
      </c>
    </row>
    <row r="128" spans="2:65" s="1" customFormat="1" ht="16.5" customHeight="1" x14ac:dyDescent="0.2">
      <c r="B128" s="74"/>
      <c r="C128" s="91" t="s">
        <v>390</v>
      </c>
      <c r="D128" s="91" t="s">
        <v>69</v>
      </c>
      <c r="E128" s="92"/>
      <c r="F128" s="93" t="s">
        <v>342</v>
      </c>
      <c r="G128" s="94" t="s">
        <v>75</v>
      </c>
      <c r="H128" s="95">
        <v>3</v>
      </c>
      <c r="I128" s="96">
        <v>0</v>
      </c>
      <c r="J128" s="96">
        <f>ROUND(I128*H128,2)</f>
        <v>0</v>
      </c>
      <c r="K128" s="93"/>
      <c r="L128" s="97"/>
      <c r="M128" s="98" t="s">
        <v>0</v>
      </c>
      <c r="N128" s="197" t="s">
        <v>22</v>
      </c>
      <c r="O128" s="198">
        <v>0</v>
      </c>
      <c r="P128" s="198">
        <f>O128*H128</f>
        <v>0</v>
      </c>
      <c r="Q128" s="198">
        <v>1</v>
      </c>
      <c r="R128" s="198">
        <f>Q128*H128</f>
        <v>3</v>
      </c>
      <c r="S128" s="198">
        <v>0</v>
      </c>
      <c r="T128" s="84">
        <f>S128*H128</f>
        <v>0</v>
      </c>
      <c r="AR128" s="85" t="s">
        <v>74</v>
      </c>
      <c r="AT128" s="85" t="s">
        <v>69</v>
      </c>
      <c r="AU128" s="85" t="s">
        <v>38</v>
      </c>
      <c r="AY128" s="8" t="s">
        <v>64</v>
      </c>
      <c r="BE128" s="86">
        <f>IF(N128="základní",J128,0)</f>
        <v>0</v>
      </c>
      <c r="BF128" s="86">
        <f>IF(N128="snížená",J128,0)</f>
        <v>0</v>
      </c>
      <c r="BG128" s="86">
        <f>IF(N128="zákl. přenesená",J128,0)</f>
        <v>0</v>
      </c>
      <c r="BH128" s="86">
        <f>IF(N128="sníž. přenesená",J128,0)</f>
        <v>0</v>
      </c>
      <c r="BI128" s="86">
        <f>IF(N128="nulová",J128,0)</f>
        <v>0</v>
      </c>
      <c r="BJ128" s="8" t="s">
        <v>38</v>
      </c>
      <c r="BK128" s="86">
        <f>ROUND(I128*H128,2)</f>
        <v>0</v>
      </c>
      <c r="BL128" s="8" t="s">
        <v>70</v>
      </c>
      <c r="BM128" s="85" t="s">
        <v>81</v>
      </c>
    </row>
    <row r="129" spans="2:65" s="1" customFormat="1" x14ac:dyDescent="0.2">
      <c r="B129" s="16"/>
      <c r="D129" s="87" t="s">
        <v>66</v>
      </c>
      <c r="F129" s="88" t="s">
        <v>391</v>
      </c>
      <c r="L129" s="16"/>
      <c r="M129" s="89"/>
      <c r="N129" s="196"/>
      <c r="O129" s="196"/>
      <c r="P129" s="196"/>
      <c r="Q129" s="196"/>
      <c r="R129" s="196"/>
      <c r="S129" s="196"/>
      <c r="T129" s="24"/>
      <c r="AT129" s="8" t="s">
        <v>66</v>
      </c>
      <c r="AU129" s="8" t="s">
        <v>38</v>
      </c>
    </row>
    <row r="130" spans="2:65" s="1" customFormat="1" ht="96" x14ac:dyDescent="0.2">
      <c r="B130" s="16"/>
      <c r="D130" s="87" t="s">
        <v>67</v>
      </c>
      <c r="F130" s="90" t="s">
        <v>331</v>
      </c>
      <c r="L130" s="16"/>
      <c r="M130" s="89"/>
      <c r="N130" s="196"/>
      <c r="O130" s="196"/>
      <c r="P130" s="196"/>
      <c r="Q130" s="196"/>
      <c r="R130" s="196"/>
      <c r="S130" s="196"/>
      <c r="T130" s="24"/>
      <c r="AT130" s="8" t="s">
        <v>67</v>
      </c>
      <c r="AU130" s="8" t="s">
        <v>38</v>
      </c>
    </row>
    <row r="131" spans="2:65" s="6" customFormat="1" ht="13.2" x14ac:dyDescent="0.25">
      <c r="B131" s="63"/>
      <c r="D131" s="64"/>
      <c r="E131" s="72"/>
      <c r="F131" s="200" t="s">
        <v>314</v>
      </c>
      <c r="J131" s="73"/>
      <c r="L131" s="63"/>
      <c r="M131" s="67"/>
      <c r="P131" s="68">
        <f>SUM(P133:P354)</f>
        <v>12987.097000000003</v>
      </c>
      <c r="R131" s="68">
        <f>SUM(R133:R354)</f>
        <v>292.48960000000005</v>
      </c>
      <c r="T131" s="69">
        <f>SUM(T133:T354)</f>
        <v>0</v>
      </c>
      <c r="AR131" s="64" t="s">
        <v>38</v>
      </c>
      <c r="AT131" s="70" t="s">
        <v>33</v>
      </c>
      <c r="AU131" s="70" t="s">
        <v>36</v>
      </c>
      <c r="AY131" s="64" t="s">
        <v>64</v>
      </c>
      <c r="BK131" s="71"/>
    </row>
    <row r="132" spans="2:65" s="1" customFormat="1" ht="16.5" customHeight="1" x14ac:dyDescent="0.2">
      <c r="B132" s="74"/>
      <c r="C132" s="75" t="s">
        <v>364</v>
      </c>
      <c r="D132" s="75" t="s">
        <v>65</v>
      </c>
      <c r="E132" s="76" t="s">
        <v>349</v>
      </c>
      <c r="F132" s="77" t="s">
        <v>350</v>
      </c>
      <c r="G132" s="78" t="s">
        <v>75</v>
      </c>
      <c r="H132" s="79">
        <v>1</v>
      </c>
      <c r="I132" s="80">
        <v>0</v>
      </c>
      <c r="J132" s="80">
        <f>ROUND(I132*H132,2)</f>
        <v>0</v>
      </c>
      <c r="K132" s="77"/>
      <c r="L132" s="16"/>
      <c r="M132" s="81" t="s">
        <v>0</v>
      </c>
      <c r="N132" s="82" t="s">
        <v>22</v>
      </c>
      <c r="O132" s="83">
        <v>2.9000000000000001E-2</v>
      </c>
      <c r="P132" s="83">
        <f>O132*H132</f>
        <v>2.9000000000000001E-2</v>
      </c>
      <c r="Q132" s="83">
        <v>0</v>
      </c>
      <c r="R132" s="83">
        <f>Q132*H132</f>
        <v>0</v>
      </c>
      <c r="S132" s="83">
        <v>0</v>
      </c>
      <c r="T132" s="84">
        <f>S132*H132</f>
        <v>0</v>
      </c>
      <c r="AR132" s="85" t="s">
        <v>70</v>
      </c>
      <c r="AT132" s="85" t="s">
        <v>65</v>
      </c>
      <c r="AU132" s="85" t="s">
        <v>38</v>
      </c>
      <c r="AY132" s="8" t="s">
        <v>64</v>
      </c>
      <c r="BE132" s="86">
        <f>IF(N132="základní",J132,0)</f>
        <v>0</v>
      </c>
      <c r="BF132" s="86">
        <f>IF(N132="snížená",J132,0)</f>
        <v>0</v>
      </c>
      <c r="BG132" s="86">
        <f>IF(N132="zákl. přenesená",J132,0)</f>
        <v>0</v>
      </c>
      <c r="BH132" s="86">
        <f>IF(N132="sníž. přenesená",J132,0)</f>
        <v>0</v>
      </c>
      <c r="BI132" s="86">
        <f>IF(N132="nulová",J132,0)</f>
        <v>0</v>
      </c>
      <c r="BJ132" s="8" t="s">
        <v>38</v>
      </c>
      <c r="BK132" s="86">
        <f>ROUND(I132*H132,2)</f>
        <v>0</v>
      </c>
      <c r="BL132" s="8" t="s">
        <v>70</v>
      </c>
      <c r="BM132" s="85" t="s">
        <v>80</v>
      </c>
    </row>
    <row r="133" spans="2:65" s="1" customFormat="1" ht="16.5" customHeight="1" x14ac:dyDescent="0.2">
      <c r="B133" s="74"/>
      <c r="C133" s="91" t="s">
        <v>365</v>
      </c>
      <c r="D133" s="91" t="s">
        <v>69</v>
      </c>
      <c r="E133" s="92"/>
      <c r="F133" s="93" t="s">
        <v>330</v>
      </c>
      <c r="G133" s="94" t="s">
        <v>75</v>
      </c>
      <c r="H133" s="95">
        <v>1</v>
      </c>
      <c r="I133" s="96">
        <v>0</v>
      </c>
      <c r="J133" s="96">
        <f>ROUND(I133*H133,2)</f>
        <v>0</v>
      </c>
      <c r="K133" s="93"/>
      <c r="L133" s="97"/>
      <c r="M133" s="98" t="s">
        <v>0</v>
      </c>
      <c r="N133" s="99" t="s">
        <v>22</v>
      </c>
      <c r="O133" s="83">
        <v>0</v>
      </c>
      <c r="P133" s="83">
        <f>O133*H133</f>
        <v>0</v>
      </c>
      <c r="Q133" s="83">
        <v>1</v>
      </c>
      <c r="R133" s="83">
        <f>Q133*H133</f>
        <v>1</v>
      </c>
      <c r="S133" s="83">
        <v>0</v>
      </c>
      <c r="T133" s="84">
        <f>S133*H133</f>
        <v>0</v>
      </c>
      <c r="AR133" s="85" t="s">
        <v>74</v>
      </c>
      <c r="AT133" s="85" t="s">
        <v>69</v>
      </c>
      <c r="AU133" s="85" t="s">
        <v>38</v>
      </c>
      <c r="AY133" s="8" t="s">
        <v>64</v>
      </c>
      <c r="BE133" s="86">
        <f>IF(N133="základní",J133,0)</f>
        <v>0</v>
      </c>
      <c r="BF133" s="86">
        <f>IF(N133="snížená",J133,0)</f>
        <v>0</v>
      </c>
      <c r="BG133" s="86">
        <f>IF(N133="zákl. přenesená",J133,0)</f>
        <v>0</v>
      </c>
      <c r="BH133" s="86">
        <f>IF(N133="sníž. přenesená",J133,0)</f>
        <v>0</v>
      </c>
      <c r="BI133" s="86">
        <f>IF(N133="nulová",J133,0)</f>
        <v>0</v>
      </c>
      <c r="BJ133" s="8" t="s">
        <v>38</v>
      </c>
      <c r="BK133" s="86">
        <f>ROUND(I133*H133,2)</f>
        <v>0</v>
      </c>
      <c r="BL133" s="8" t="s">
        <v>70</v>
      </c>
      <c r="BM133" s="85" t="s">
        <v>81</v>
      </c>
    </row>
    <row r="134" spans="2:65" s="1" customFormat="1" x14ac:dyDescent="0.2">
      <c r="B134" s="16"/>
      <c r="D134" s="87" t="s">
        <v>66</v>
      </c>
      <c r="F134" s="88" t="s">
        <v>366</v>
      </c>
      <c r="L134" s="16"/>
      <c r="M134" s="89"/>
      <c r="T134" s="24"/>
      <c r="AT134" s="8" t="s">
        <v>66</v>
      </c>
      <c r="AU134" s="8" t="s">
        <v>38</v>
      </c>
    </row>
    <row r="135" spans="2:65" s="1" customFormat="1" ht="96" x14ac:dyDescent="0.2">
      <c r="B135" s="16"/>
      <c r="D135" s="87" t="s">
        <v>67</v>
      </c>
      <c r="F135" s="90" t="s">
        <v>331</v>
      </c>
      <c r="L135" s="16"/>
      <c r="M135" s="89"/>
      <c r="T135" s="24"/>
      <c r="AT135" s="8" t="s">
        <v>67</v>
      </c>
      <c r="AU135" s="8" t="s">
        <v>38</v>
      </c>
    </row>
    <row r="136" spans="2:65" s="1" customFormat="1" ht="16.5" customHeight="1" x14ac:dyDescent="0.2">
      <c r="B136" s="74"/>
      <c r="C136" s="75" t="s">
        <v>385</v>
      </c>
      <c r="D136" s="75" t="s">
        <v>65</v>
      </c>
      <c r="E136" s="76" t="s">
        <v>328</v>
      </c>
      <c r="F136" s="77" t="s">
        <v>329</v>
      </c>
      <c r="G136" s="78" t="s">
        <v>75</v>
      </c>
      <c r="H136" s="79">
        <v>1</v>
      </c>
      <c r="I136" s="80">
        <v>0</v>
      </c>
      <c r="J136" s="80">
        <f>ROUND(I136*H136,2)</f>
        <v>0</v>
      </c>
      <c r="K136" s="77"/>
      <c r="L136" s="16"/>
      <c r="M136" s="81" t="s">
        <v>0</v>
      </c>
      <c r="N136" s="199" t="s">
        <v>22</v>
      </c>
      <c r="O136" s="198">
        <v>2.9000000000000001E-2</v>
      </c>
      <c r="P136" s="198">
        <f>O136*H136</f>
        <v>2.9000000000000001E-2</v>
      </c>
      <c r="Q136" s="198">
        <v>0</v>
      </c>
      <c r="R136" s="198">
        <f>Q136*H136</f>
        <v>0</v>
      </c>
      <c r="S136" s="198">
        <v>0</v>
      </c>
      <c r="T136" s="84">
        <f>S136*H136</f>
        <v>0</v>
      </c>
      <c r="AR136" s="85" t="s">
        <v>70</v>
      </c>
      <c r="AT136" s="85" t="s">
        <v>65</v>
      </c>
      <c r="AU136" s="85" t="s">
        <v>38</v>
      </c>
      <c r="AY136" s="8" t="s">
        <v>64</v>
      </c>
      <c r="BE136" s="86">
        <f>IF(N136="základní",J136,0)</f>
        <v>0</v>
      </c>
      <c r="BF136" s="86">
        <f>IF(N136="snížená",J136,0)</f>
        <v>0</v>
      </c>
      <c r="BG136" s="86">
        <f>IF(N136="zákl. přenesená",J136,0)</f>
        <v>0</v>
      </c>
      <c r="BH136" s="86">
        <f>IF(N136="sníž. přenesená",J136,0)</f>
        <v>0</v>
      </c>
      <c r="BI136" s="86">
        <f>IF(N136="nulová",J136,0)</f>
        <v>0</v>
      </c>
      <c r="BJ136" s="8" t="s">
        <v>38</v>
      </c>
      <c r="BK136" s="86">
        <f>ROUND(I136*H136,2)</f>
        <v>0</v>
      </c>
      <c r="BL136" s="8" t="s">
        <v>70</v>
      </c>
      <c r="BM136" s="85" t="s">
        <v>80</v>
      </c>
    </row>
    <row r="137" spans="2:65" s="1" customFormat="1" ht="16.5" customHeight="1" x14ac:dyDescent="0.2">
      <c r="B137" s="74"/>
      <c r="C137" s="91" t="s">
        <v>385</v>
      </c>
      <c r="D137" s="91" t="s">
        <v>69</v>
      </c>
      <c r="E137" s="92"/>
      <c r="F137" s="93" t="s">
        <v>342</v>
      </c>
      <c r="G137" s="94" t="s">
        <v>75</v>
      </c>
      <c r="H137" s="95">
        <v>1</v>
      </c>
      <c r="I137" s="96">
        <v>0</v>
      </c>
      <c r="J137" s="96">
        <f>ROUND(I137*H137,2)</f>
        <v>0</v>
      </c>
      <c r="K137" s="93"/>
      <c r="L137" s="97"/>
      <c r="M137" s="98" t="s">
        <v>0</v>
      </c>
      <c r="N137" s="197" t="s">
        <v>22</v>
      </c>
      <c r="O137" s="198">
        <v>0</v>
      </c>
      <c r="P137" s="198">
        <f>O137*H137</f>
        <v>0</v>
      </c>
      <c r="Q137" s="198">
        <v>1</v>
      </c>
      <c r="R137" s="198">
        <f>Q137*H137</f>
        <v>1</v>
      </c>
      <c r="S137" s="198">
        <v>0</v>
      </c>
      <c r="T137" s="84">
        <f>S137*H137</f>
        <v>0</v>
      </c>
      <c r="AR137" s="85" t="s">
        <v>74</v>
      </c>
      <c r="AT137" s="85" t="s">
        <v>69</v>
      </c>
      <c r="AU137" s="85" t="s">
        <v>38</v>
      </c>
      <c r="AY137" s="8" t="s">
        <v>64</v>
      </c>
      <c r="BE137" s="86">
        <f>IF(N137="základní",J137,0)</f>
        <v>0</v>
      </c>
      <c r="BF137" s="86">
        <f>IF(N137="snížená",J137,0)</f>
        <v>0</v>
      </c>
      <c r="BG137" s="86">
        <f>IF(N137="zákl. přenesená",J137,0)</f>
        <v>0</v>
      </c>
      <c r="BH137" s="86">
        <f>IF(N137="sníž. přenesená",J137,0)</f>
        <v>0</v>
      </c>
      <c r="BI137" s="86">
        <f>IF(N137="nulová",J137,0)</f>
        <v>0</v>
      </c>
      <c r="BJ137" s="8" t="s">
        <v>38</v>
      </c>
      <c r="BK137" s="86">
        <f>ROUND(I137*H137,2)</f>
        <v>0</v>
      </c>
      <c r="BL137" s="8" t="s">
        <v>70</v>
      </c>
      <c r="BM137" s="85" t="s">
        <v>81</v>
      </c>
    </row>
    <row r="138" spans="2:65" s="1" customFormat="1" x14ac:dyDescent="0.2">
      <c r="B138" s="16"/>
      <c r="D138" s="87" t="s">
        <v>66</v>
      </c>
      <c r="F138" s="88" t="s">
        <v>388</v>
      </c>
      <c r="L138" s="16"/>
      <c r="M138" s="89"/>
      <c r="N138" s="196"/>
      <c r="O138" s="196"/>
      <c r="P138" s="196"/>
      <c r="Q138" s="196"/>
      <c r="R138" s="196"/>
      <c r="S138" s="196"/>
      <c r="T138" s="24"/>
      <c r="AT138" s="8" t="s">
        <v>66</v>
      </c>
      <c r="AU138" s="8" t="s">
        <v>38</v>
      </c>
    </row>
    <row r="139" spans="2:65" s="1" customFormat="1" ht="96" x14ac:dyDescent="0.2">
      <c r="B139" s="16"/>
      <c r="D139" s="87" t="s">
        <v>67</v>
      </c>
      <c r="F139" s="90" t="s">
        <v>331</v>
      </c>
      <c r="L139" s="16"/>
      <c r="M139" s="89"/>
      <c r="N139" s="196"/>
      <c r="O139" s="196"/>
      <c r="P139" s="196"/>
      <c r="Q139" s="196"/>
      <c r="R139" s="196"/>
      <c r="S139" s="196"/>
      <c r="T139" s="24"/>
      <c r="AT139" s="8" t="s">
        <v>67</v>
      </c>
      <c r="AU139" s="8" t="s">
        <v>38</v>
      </c>
    </row>
    <row r="140" spans="2:65" s="1" customFormat="1" ht="16.5" customHeight="1" x14ac:dyDescent="0.2">
      <c r="B140" s="74"/>
      <c r="C140" s="75" t="s">
        <v>386</v>
      </c>
      <c r="D140" s="75" t="s">
        <v>65</v>
      </c>
      <c r="E140" s="76" t="s">
        <v>328</v>
      </c>
      <c r="F140" s="77" t="s">
        <v>329</v>
      </c>
      <c r="G140" s="78" t="s">
        <v>75</v>
      </c>
      <c r="H140" s="79">
        <v>2</v>
      </c>
      <c r="I140" s="80">
        <v>0</v>
      </c>
      <c r="J140" s="80">
        <f>ROUND(I140*H140,2)</f>
        <v>0</v>
      </c>
      <c r="K140" s="77"/>
      <c r="L140" s="16"/>
      <c r="M140" s="81" t="s">
        <v>0</v>
      </c>
      <c r="N140" s="199" t="s">
        <v>22</v>
      </c>
      <c r="O140" s="198">
        <v>2.9000000000000001E-2</v>
      </c>
      <c r="P140" s="198">
        <f>O140*H140</f>
        <v>5.8000000000000003E-2</v>
      </c>
      <c r="Q140" s="198">
        <v>0</v>
      </c>
      <c r="R140" s="198">
        <f>Q140*H140</f>
        <v>0</v>
      </c>
      <c r="S140" s="198">
        <v>0</v>
      </c>
      <c r="T140" s="84">
        <f>S140*H140</f>
        <v>0</v>
      </c>
      <c r="AR140" s="85" t="s">
        <v>70</v>
      </c>
      <c r="AT140" s="85" t="s">
        <v>65</v>
      </c>
      <c r="AU140" s="85" t="s">
        <v>38</v>
      </c>
      <c r="AY140" s="8" t="s">
        <v>64</v>
      </c>
      <c r="BE140" s="86">
        <f>IF(N140="základní",J140,0)</f>
        <v>0</v>
      </c>
      <c r="BF140" s="86">
        <f>IF(N140="snížená",J140,0)</f>
        <v>0</v>
      </c>
      <c r="BG140" s="86">
        <f>IF(N140="zákl. přenesená",J140,0)</f>
        <v>0</v>
      </c>
      <c r="BH140" s="86">
        <f>IF(N140="sníž. přenesená",J140,0)</f>
        <v>0</v>
      </c>
      <c r="BI140" s="86">
        <f>IF(N140="nulová",J140,0)</f>
        <v>0</v>
      </c>
      <c r="BJ140" s="8" t="s">
        <v>38</v>
      </c>
      <c r="BK140" s="86">
        <f>ROUND(I140*H140,2)</f>
        <v>0</v>
      </c>
      <c r="BL140" s="8" t="s">
        <v>70</v>
      </c>
      <c r="BM140" s="85" t="s">
        <v>80</v>
      </c>
    </row>
    <row r="141" spans="2:65" s="1" customFormat="1" ht="16.5" customHeight="1" x14ac:dyDescent="0.2">
      <c r="B141" s="74"/>
      <c r="C141" s="91" t="s">
        <v>386</v>
      </c>
      <c r="D141" s="91" t="s">
        <v>69</v>
      </c>
      <c r="E141" s="92"/>
      <c r="F141" s="93" t="s">
        <v>342</v>
      </c>
      <c r="G141" s="94" t="s">
        <v>75</v>
      </c>
      <c r="H141" s="95">
        <v>2</v>
      </c>
      <c r="I141" s="96">
        <v>0</v>
      </c>
      <c r="J141" s="96">
        <f>ROUND(I141*H141,2)</f>
        <v>0</v>
      </c>
      <c r="K141" s="93"/>
      <c r="L141" s="97"/>
      <c r="M141" s="98" t="s">
        <v>0</v>
      </c>
      <c r="N141" s="197" t="s">
        <v>22</v>
      </c>
      <c r="O141" s="198">
        <v>0</v>
      </c>
      <c r="P141" s="198">
        <f>O141*H141</f>
        <v>0</v>
      </c>
      <c r="Q141" s="198">
        <v>1</v>
      </c>
      <c r="R141" s="198">
        <f>Q141*H141</f>
        <v>2</v>
      </c>
      <c r="S141" s="198">
        <v>0</v>
      </c>
      <c r="T141" s="84">
        <f>S141*H141</f>
        <v>0</v>
      </c>
      <c r="AR141" s="85" t="s">
        <v>74</v>
      </c>
      <c r="AT141" s="85" t="s">
        <v>69</v>
      </c>
      <c r="AU141" s="85" t="s">
        <v>38</v>
      </c>
      <c r="AY141" s="8" t="s">
        <v>64</v>
      </c>
      <c r="BE141" s="86">
        <f>IF(N141="základní",J141,0)</f>
        <v>0</v>
      </c>
      <c r="BF141" s="86">
        <f>IF(N141="snížená",J141,0)</f>
        <v>0</v>
      </c>
      <c r="BG141" s="86">
        <f>IF(N141="zákl. přenesená",J141,0)</f>
        <v>0</v>
      </c>
      <c r="BH141" s="86">
        <f>IF(N141="sníž. přenesená",J141,0)</f>
        <v>0</v>
      </c>
      <c r="BI141" s="86">
        <f>IF(N141="nulová",J141,0)</f>
        <v>0</v>
      </c>
      <c r="BJ141" s="8" t="s">
        <v>38</v>
      </c>
      <c r="BK141" s="86">
        <f>ROUND(I141*H141,2)</f>
        <v>0</v>
      </c>
      <c r="BL141" s="8" t="s">
        <v>70</v>
      </c>
      <c r="BM141" s="85" t="s">
        <v>81</v>
      </c>
    </row>
    <row r="142" spans="2:65" s="1" customFormat="1" x14ac:dyDescent="0.2">
      <c r="B142" s="16"/>
      <c r="D142" s="87" t="s">
        <v>66</v>
      </c>
      <c r="F142" s="88" t="s">
        <v>387</v>
      </c>
      <c r="L142" s="16"/>
      <c r="M142" s="89"/>
      <c r="N142" s="196"/>
      <c r="O142" s="196"/>
      <c r="P142" s="196"/>
      <c r="Q142" s="196"/>
      <c r="R142" s="196"/>
      <c r="S142" s="196"/>
      <c r="T142" s="24"/>
      <c r="AT142" s="8" t="s">
        <v>66</v>
      </c>
      <c r="AU142" s="8" t="s">
        <v>38</v>
      </c>
    </row>
    <row r="143" spans="2:65" s="1" customFormat="1" ht="96" x14ac:dyDescent="0.2">
      <c r="B143" s="16"/>
      <c r="D143" s="87" t="s">
        <v>67</v>
      </c>
      <c r="F143" s="90" t="s">
        <v>331</v>
      </c>
      <c r="L143" s="16"/>
      <c r="M143" s="89"/>
      <c r="N143" s="196"/>
      <c r="O143" s="196"/>
      <c r="P143" s="196"/>
      <c r="Q143" s="196"/>
      <c r="R143" s="196"/>
      <c r="S143" s="196"/>
      <c r="T143" s="24"/>
      <c r="AT143" s="8" t="s">
        <v>67</v>
      </c>
      <c r="AU143" s="8" t="s">
        <v>38</v>
      </c>
    </row>
    <row r="144" spans="2:65" s="6" customFormat="1" ht="13.2" x14ac:dyDescent="0.25">
      <c r="B144" s="63"/>
      <c r="D144" s="64"/>
      <c r="E144" s="72"/>
      <c r="F144" s="200" t="s">
        <v>315</v>
      </c>
      <c r="J144" s="73"/>
      <c r="L144" s="63"/>
      <c r="M144" s="67"/>
      <c r="P144" s="68">
        <f>SUM(P145:P411)</f>
        <v>6493.5049999999974</v>
      </c>
      <c r="R144" s="68">
        <f>SUM(R145:R411)</f>
        <v>144.24480000000005</v>
      </c>
      <c r="T144" s="69">
        <f>SUM(T145:T411)</f>
        <v>0</v>
      </c>
      <c r="AR144" s="64" t="s">
        <v>38</v>
      </c>
      <c r="AT144" s="70" t="s">
        <v>33</v>
      </c>
      <c r="AU144" s="70" t="s">
        <v>36</v>
      </c>
      <c r="AY144" s="64" t="s">
        <v>64</v>
      </c>
      <c r="BK144" s="71"/>
    </row>
    <row r="145" spans="2:65" s="1" customFormat="1" ht="16.5" customHeight="1" x14ac:dyDescent="0.2">
      <c r="B145" s="74"/>
      <c r="C145" s="75" t="s">
        <v>367</v>
      </c>
      <c r="D145" s="75" t="s">
        <v>65</v>
      </c>
      <c r="E145" s="76" t="s">
        <v>311</v>
      </c>
      <c r="F145" s="77" t="s">
        <v>312</v>
      </c>
      <c r="G145" s="78" t="s">
        <v>75</v>
      </c>
      <c r="H145" s="79">
        <v>1</v>
      </c>
      <c r="I145" s="80">
        <v>0</v>
      </c>
      <c r="J145" s="80">
        <f>ROUND(I145*H145,2)</f>
        <v>0</v>
      </c>
      <c r="K145" s="77"/>
      <c r="L145" s="16"/>
      <c r="M145" s="81" t="s">
        <v>0</v>
      </c>
      <c r="N145" s="199" t="s">
        <v>22</v>
      </c>
      <c r="O145" s="198">
        <v>2.9000000000000001E-2</v>
      </c>
      <c r="P145" s="198">
        <f>O145*H145</f>
        <v>2.9000000000000001E-2</v>
      </c>
      <c r="Q145" s="198">
        <v>0</v>
      </c>
      <c r="R145" s="198">
        <f>Q145*H145</f>
        <v>0</v>
      </c>
      <c r="S145" s="198">
        <v>0</v>
      </c>
      <c r="T145" s="84">
        <f>S145*H145</f>
        <v>0</v>
      </c>
      <c r="AR145" s="85" t="s">
        <v>70</v>
      </c>
      <c r="AT145" s="85" t="s">
        <v>65</v>
      </c>
      <c r="AU145" s="85" t="s">
        <v>38</v>
      </c>
      <c r="AY145" s="8" t="s">
        <v>64</v>
      </c>
      <c r="BE145" s="86">
        <f>IF(N145="základní",J145,0)</f>
        <v>0</v>
      </c>
      <c r="BF145" s="86">
        <f>IF(N145="snížená",J145,0)</f>
        <v>0</v>
      </c>
      <c r="BG145" s="86">
        <f>IF(N145="zákl. přenesená",J145,0)</f>
        <v>0</v>
      </c>
      <c r="BH145" s="86">
        <f>IF(N145="sníž. přenesená",J145,0)</f>
        <v>0</v>
      </c>
      <c r="BI145" s="86">
        <f>IF(N145="nulová",J145,0)</f>
        <v>0</v>
      </c>
      <c r="BJ145" s="8" t="s">
        <v>38</v>
      </c>
      <c r="BK145" s="86">
        <f>ROUND(I145*H145,2)</f>
        <v>0</v>
      </c>
      <c r="BL145" s="8" t="s">
        <v>70</v>
      </c>
      <c r="BM145" s="85" t="s">
        <v>80</v>
      </c>
    </row>
    <row r="146" spans="2:65" s="1" customFormat="1" ht="16.5" customHeight="1" x14ac:dyDescent="0.2">
      <c r="B146" s="74"/>
      <c r="C146" s="91" t="s">
        <v>368</v>
      </c>
      <c r="D146" s="91" t="s">
        <v>69</v>
      </c>
      <c r="E146" s="92"/>
      <c r="F146" s="93" t="s">
        <v>332</v>
      </c>
      <c r="G146" s="94" t="s">
        <v>75</v>
      </c>
      <c r="H146" s="95">
        <v>1</v>
      </c>
      <c r="I146" s="96">
        <v>0</v>
      </c>
      <c r="J146" s="96">
        <f>ROUND(I146*H146,2)</f>
        <v>0</v>
      </c>
      <c r="K146" s="93"/>
      <c r="L146" s="97"/>
      <c r="M146" s="98" t="s">
        <v>0</v>
      </c>
      <c r="N146" s="197" t="s">
        <v>22</v>
      </c>
      <c r="O146" s="198">
        <v>0</v>
      </c>
      <c r="P146" s="198">
        <f>O146*H146</f>
        <v>0</v>
      </c>
      <c r="Q146" s="198">
        <v>1</v>
      </c>
      <c r="R146" s="198">
        <f>Q146*H146</f>
        <v>1</v>
      </c>
      <c r="S146" s="198">
        <v>0</v>
      </c>
      <c r="T146" s="84">
        <f>S146*H146</f>
        <v>0</v>
      </c>
      <c r="AR146" s="85" t="s">
        <v>74</v>
      </c>
      <c r="AT146" s="85" t="s">
        <v>69</v>
      </c>
      <c r="AU146" s="85" t="s">
        <v>38</v>
      </c>
      <c r="AY146" s="8" t="s">
        <v>64</v>
      </c>
      <c r="BE146" s="86">
        <f>IF(N146="základní",J146,0)</f>
        <v>0</v>
      </c>
      <c r="BF146" s="86">
        <f>IF(N146="snížená",J146,0)</f>
        <v>0</v>
      </c>
      <c r="BG146" s="86">
        <f>IF(N146="zákl. přenesená",J146,0)</f>
        <v>0</v>
      </c>
      <c r="BH146" s="86">
        <f>IF(N146="sníž. přenesená",J146,0)</f>
        <v>0</v>
      </c>
      <c r="BI146" s="86">
        <f>IF(N146="nulová",J146,0)</f>
        <v>0</v>
      </c>
      <c r="BJ146" s="8" t="s">
        <v>38</v>
      </c>
      <c r="BK146" s="86">
        <f>ROUND(I146*H146,2)</f>
        <v>0</v>
      </c>
      <c r="BL146" s="8" t="s">
        <v>70</v>
      </c>
      <c r="BM146" s="85" t="s">
        <v>81</v>
      </c>
    </row>
    <row r="147" spans="2:65" s="1" customFormat="1" x14ac:dyDescent="0.2">
      <c r="B147" s="16"/>
      <c r="D147" s="87" t="s">
        <v>66</v>
      </c>
      <c r="F147" s="88" t="s">
        <v>333</v>
      </c>
      <c r="L147" s="16"/>
      <c r="M147" s="89"/>
      <c r="N147" s="196"/>
      <c r="O147" s="196"/>
      <c r="P147" s="196"/>
      <c r="Q147" s="196"/>
      <c r="R147" s="196"/>
      <c r="S147" s="196"/>
      <c r="T147" s="24"/>
      <c r="AT147" s="8" t="s">
        <v>66</v>
      </c>
      <c r="AU147" s="8" t="s">
        <v>38</v>
      </c>
    </row>
    <row r="148" spans="2:65" s="1" customFormat="1" ht="19.2" x14ac:dyDescent="0.2">
      <c r="B148" s="16"/>
      <c r="D148" s="87" t="s">
        <v>67</v>
      </c>
      <c r="F148" s="90" t="s">
        <v>334</v>
      </c>
      <c r="L148" s="16"/>
      <c r="M148" s="89"/>
      <c r="N148" s="196"/>
      <c r="O148" s="196"/>
      <c r="P148" s="196"/>
      <c r="Q148" s="196"/>
      <c r="R148" s="196"/>
      <c r="S148" s="196"/>
      <c r="T148" s="24"/>
      <c r="AT148" s="8" t="s">
        <v>67</v>
      </c>
      <c r="AU148" s="8" t="s">
        <v>38</v>
      </c>
    </row>
    <row r="149" spans="2:65" s="6" customFormat="1" ht="13.2" x14ac:dyDescent="0.25">
      <c r="B149" s="63"/>
      <c r="D149" s="64"/>
      <c r="E149" s="72"/>
      <c r="F149" s="200" t="s">
        <v>316</v>
      </c>
      <c r="J149" s="73"/>
      <c r="L149" s="63"/>
      <c r="M149" s="67"/>
      <c r="P149" s="68">
        <f>SUM(P151:P496)</f>
        <v>3246.7089999999985</v>
      </c>
      <c r="R149" s="68">
        <f>SUM(R151:R496)</f>
        <v>71.622399999999999</v>
      </c>
      <c r="T149" s="69">
        <f>SUM(T151:T496)</f>
        <v>0</v>
      </c>
      <c r="AR149" s="64" t="s">
        <v>38</v>
      </c>
      <c r="AT149" s="70" t="s">
        <v>33</v>
      </c>
      <c r="AU149" s="70" t="s">
        <v>36</v>
      </c>
      <c r="AY149" s="64" t="s">
        <v>64</v>
      </c>
      <c r="BK149" s="71"/>
    </row>
    <row r="150" spans="2:65" s="1" customFormat="1" ht="16.5" customHeight="1" x14ac:dyDescent="0.2">
      <c r="B150" s="74"/>
      <c r="C150" s="75" t="s">
        <v>369</v>
      </c>
      <c r="D150" s="75" t="s">
        <v>65</v>
      </c>
      <c r="E150" s="76" t="s">
        <v>297</v>
      </c>
      <c r="F150" s="77" t="s">
        <v>335</v>
      </c>
      <c r="G150" s="78" t="s">
        <v>75</v>
      </c>
      <c r="H150" s="79">
        <v>2</v>
      </c>
      <c r="I150" s="80">
        <v>0</v>
      </c>
      <c r="J150" s="80">
        <f>ROUND(I150*H150,2)</f>
        <v>0</v>
      </c>
      <c r="K150" s="77"/>
      <c r="L150" s="16"/>
      <c r="M150" s="81" t="s">
        <v>0</v>
      </c>
      <c r="N150" s="82" t="s">
        <v>22</v>
      </c>
      <c r="O150" s="83">
        <v>2.9000000000000001E-2</v>
      </c>
      <c r="P150" s="83">
        <f>O150*H150</f>
        <v>5.8000000000000003E-2</v>
      </c>
      <c r="Q150" s="83">
        <v>0</v>
      </c>
      <c r="R150" s="83">
        <f>Q150*H150</f>
        <v>0</v>
      </c>
      <c r="S150" s="83">
        <v>0</v>
      </c>
      <c r="T150" s="84">
        <f>S150*H150</f>
        <v>0</v>
      </c>
      <c r="AR150" s="85" t="s">
        <v>70</v>
      </c>
      <c r="AT150" s="85" t="s">
        <v>65</v>
      </c>
      <c r="AU150" s="85" t="s">
        <v>38</v>
      </c>
      <c r="AY150" s="8" t="s">
        <v>64</v>
      </c>
      <c r="BE150" s="86">
        <f>IF(N150="základní",J150,0)</f>
        <v>0</v>
      </c>
      <c r="BF150" s="86">
        <f>IF(N150="snížená",J150,0)</f>
        <v>0</v>
      </c>
      <c r="BG150" s="86">
        <f>IF(N150="zákl. přenesená",J150,0)</f>
        <v>0</v>
      </c>
      <c r="BH150" s="86">
        <f>IF(N150="sníž. přenesená",J150,0)</f>
        <v>0</v>
      </c>
      <c r="BI150" s="86">
        <f>IF(N150="nulová",J150,0)</f>
        <v>0</v>
      </c>
      <c r="BJ150" s="8" t="s">
        <v>38</v>
      </c>
      <c r="BK150" s="86">
        <f>ROUND(I150*H150,2)</f>
        <v>0</v>
      </c>
      <c r="BL150" s="8" t="s">
        <v>70</v>
      </c>
      <c r="BM150" s="85" t="s">
        <v>80</v>
      </c>
    </row>
    <row r="151" spans="2:65" s="1" customFormat="1" ht="16.5" customHeight="1" x14ac:dyDescent="0.2">
      <c r="B151" s="74"/>
      <c r="C151" s="91" t="s">
        <v>370</v>
      </c>
      <c r="D151" s="91" t="s">
        <v>69</v>
      </c>
      <c r="E151" s="92"/>
      <c r="F151" s="93" t="s">
        <v>336</v>
      </c>
      <c r="G151" s="94" t="s">
        <v>75</v>
      </c>
      <c r="H151" s="95">
        <v>2</v>
      </c>
      <c r="I151" s="96">
        <v>0</v>
      </c>
      <c r="J151" s="96">
        <f>ROUND(I151*H151,2)</f>
        <v>0</v>
      </c>
      <c r="K151" s="93"/>
      <c r="L151" s="97"/>
      <c r="M151" s="98" t="s">
        <v>0</v>
      </c>
      <c r="N151" s="99" t="s">
        <v>22</v>
      </c>
      <c r="O151" s="83">
        <v>0</v>
      </c>
      <c r="P151" s="83">
        <f>O151*H151</f>
        <v>0</v>
      </c>
      <c r="Q151" s="83">
        <v>1</v>
      </c>
      <c r="R151" s="83">
        <f>Q151*H151</f>
        <v>2</v>
      </c>
      <c r="S151" s="83">
        <v>0</v>
      </c>
      <c r="T151" s="84">
        <f>S151*H151</f>
        <v>0</v>
      </c>
      <c r="AR151" s="85" t="s">
        <v>74</v>
      </c>
      <c r="AT151" s="85" t="s">
        <v>69</v>
      </c>
      <c r="AU151" s="85" t="s">
        <v>38</v>
      </c>
      <c r="AY151" s="8" t="s">
        <v>64</v>
      </c>
      <c r="BE151" s="86">
        <f>IF(N151="základní",J151,0)</f>
        <v>0</v>
      </c>
      <c r="BF151" s="86">
        <f>IF(N151="snížená",J151,0)</f>
        <v>0</v>
      </c>
      <c r="BG151" s="86">
        <f>IF(N151="zákl. přenesená",J151,0)</f>
        <v>0</v>
      </c>
      <c r="BH151" s="86">
        <f>IF(N151="sníž. přenesená",J151,0)</f>
        <v>0</v>
      </c>
      <c r="BI151" s="86">
        <f>IF(N151="nulová",J151,0)</f>
        <v>0</v>
      </c>
      <c r="BJ151" s="8" t="s">
        <v>38</v>
      </c>
      <c r="BK151" s="86">
        <f>ROUND(I151*H151,2)</f>
        <v>0</v>
      </c>
      <c r="BL151" s="8" t="s">
        <v>70</v>
      </c>
      <c r="BM151" s="85" t="s">
        <v>81</v>
      </c>
    </row>
    <row r="152" spans="2:65" s="1" customFormat="1" x14ac:dyDescent="0.2">
      <c r="B152" s="16"/>
      <c r="D152" s="87" t="s">
        <v>66</v>
      </c>
      <c r="F152" s="88" t="s">
        <v>337</v>
      </c>
      <c r="L152" s="16"/>
      <c r="M152" s="89"/>
      <c r="T152" s="24"/>
      <c r="AT152" s="8" t="s">
        <v>66</v>
      </c>
      <c r="AU152" s="8" t="s">
        <v>38</v>
      </c>
    </row>
    <row r="153" spans="2:65" s="1" customFormat="1" x14ac:dyDescent="0.2">
      <c r="B153" s="16"/>
      <c r="D153" s="87" t="s">
        <v>67</v>
      </c>
      <c r="F153" s="90" t="s">
        <v>338</v>
      </c>
      <c r="L153" s="16"/>
      <c r="M153" s="89"/>
      <c r="T153" s="24"/>
      <c r="AT153" s="8" t="s">
        <v>67</v>
      </c>
      <c r="AU153" s="8" t="s">
        <v>38</v>
      </c>
    </row>
    <row r="154" spans="2:65" s="1" customFormat="1" ht="16.5" customHeight="1" x14ac:dyDescent="0.2">
      <c r="B154" s="74"/>
      <c r="C154" s="75" t="s">
        <v>392</v>
      </c>
      <c r="D154" s="75" t="s">
        <v>65</v>
      </c>
      <c r="E154" s="76" t="s">
        <v>347</v>
      </c>
      <c r="F154" s="77" t="s">
        <v>346</v>
      </c>
      <c r="G154" s="78" t="s">
        <v>75</v>
      </c>
      <c r="H154" s="79">
        <v>1</v>
      </c>
      <c r="I154" s="80">
        <v>0</v>
      </c>
      <c r="J154" s="80">
        <f>ROUND(I154*H154,2)</f>
        <v>0</v>
      </c>
      <c r="K154" s="77"/>
      <c r="L154" s="16"/>
      <c r="M154" s="81" t="s">
        <v>0</v>
      </c>
      <c r="N154" s="82" t="s">
        <v>22</v>
      </c>
      <c r="O154" s="83">
        <v>2.9000000000000001E-2</v>
      </c>
      <c r="P154" s="83">
        <f>O154*H154</f>
        <v>2.9000000000000001E-2</v>
      </c>
      <c r="Q154" s="83">
        <v>0</v>
      </c>
      <c r="R154" s="83">
        <f>Q154*H154</f>
        <v>0</v>
      </c>
      <c r="S154" s="83">
        <v>0</v>
      </c>
      <c r="T154" s="84">
        <f>S154*H154</f>
        <v>0</v>
      </c>
      <c r="AR154" s="85" t="s">
        <v>70</v>
      </c>
      <c r="AT154" s="85" t="s">
        <v>65</v>
      </c>
      <c r="AU154" s="85" t="s">
        <v>38</v>
      </c>
      <c r="AY154" s="8" t="s">
        <v>64</v>
      </c>
      <c r="BE154" s="86">
        <f>IF(N154="základní",J154,0)</f>
        <v>0</v>
      </c>
      <c r="BF154" s="86">
        <f>IF(N154="snížená",J154,0)</f>
        <v>0</v>
      </c>
      <c r="BG154" s="86">
        <f>IF(N154="zákl. přenesená",J154,0)</f>
        <v>0</v>
      </c>
      <c r="BH154" s="86">
        <f>IF(N154="sníž. přenesená",J154,0)</f>
        <v>0</v>
      </c>
      <c r="BI154" s="86">
        <f>IF(N154="nulová",J154,0)</f>
        <v>0</v>
      </c>
      <c r="BJ154" s="8" t="s">
        <v>38</v>
      </c>
      <c r="BK154" s="86">
        <f>ROUND(I154*H154,2)</f>
        <v>0</v>
      </c>
      <c r="BL154" s="8" t="s">
        <v>70</v>
      </c>
      <c r="BM154" s="85" t="s">
        <v>80</v>
      </c>
    </row>
    <row r="155" spans="2:65" s="1" customFormat="1" ht="16.5" customHeight="1" x14ac:dyDescent="0.2">
      <c r="B155" s="74"/>
      <c r="C155" s="91" t="s">
        <v>410</v>
      </c>
      <c r="D155" s="91" t="s">
        <v>69</v>
      </c>
      <c r="E155" s="92"/>
      <c r="F155" s="93" t="s">
        <v>393</v>
      </c>
      <c r="G155" s="94" t="s">
        <v>75</v>
      </c>
      <c r="H155" s="95">
        <v>1</v>
      </c>
      <c r="I155" s="96">
        <v>0</v>
      </c>
      <c r="J155" s="96">
        <f>ROUND(I155*H155,2)</f>
        <v>0</v>
      </c>
      <c r="K155" s="93"/>
      <c r="L155" s="97"/>
      <c r="M155" s="98" t="s">
        <v>0</v>
      </c>
      <c r="N155" s="99" t="s">
        <v>22</v>
      </c>
      <c r="O155" s="83">
        <v>0</v>
      </c>
      <c r="P155" s="83">
        <f>O155*H155</f>
        <v>0</v>
      </c>
      <c r="Q155" s="83">
        <v>1</v>
      </c>
      <c r="R155" s="83">
        <f>Q155*H155</f>
        <v>1</v>
      </c>
      <c r="S155" s="83">
        <v>0</v>
      </c>
      <c r="T155" s="84">
        <f>S155*H155</f>
        <v>0</v>
      </c>
      <c r="AR155" s="85" t="s">
        <v>74</v>
      </c>
      <c r="AT155" s="85" t="s">
        <v>69</v>
      </c>
      <c r="AU155" s="85" t="s">
        <v>38</v>
      </c>
      <c r="AY155" s="8" t="s">
        <v>64</v>
      </c>
      <c r="BE155" s="86">
        <f>IF(N155="základní",J155,0)</f>
        <v>0</v>
      </c>
      <c r="BF155" s="86">
        <f>IF(N155="snížená",J155,0)</f>
        <v>0</v>
      </c>
      <c r="BG155" s="86">
        <f>IF(N155="zákl. přenesená",J155,0)</f>
        <v>0</v>
      </c>
      <c r="BH155" s="86">
        <f>IF(N155="sníž. přenesená",J155,0)</f>
        <v>0</v>
      </c>
      <c r="BI155" s="86">
        <f>IF(N155="nulová",J155,0)</f>
        <v>0</v>
      </c>
      <c r="BJ155" s="8" t="s">
        <v>38</v>
      </c>
      <c r="BK155" s="86">
        <f>ROUND(I155*H155,2)</f>
        <v>0</v>
      </c>
      <c r="BL155" s="8" t="s">
        <v>70</v>
      </c>
      <c r="BM155" s="85" t="s">
        <v>81</v>
      </c>
    </row>
    <row r="156" spans="2:65" s="1" customFormat="1" x14ac:dyDescent="0.2">
      <c r="B156" s="16"/>
      <c r="D156" s="87" t="s">
        <v>66</v>
      </c>
      <c r="F156" s="88" t="s">
        <v>345</v>
      </c>
      <c r="L156" s="16"/>
      <c r="M156" s="89"/>
      <c r="T156" s="24"/>
      <c r="AT156" s="8" t="s">
        <v>66</v>
      </c>
      <c r="AU156" s="8" t="s">
        <v>38</v>
      </c>
    </row>
    <row r="157" spans="2:65" s="1" customFormat="1" x14ac:dyDescent="0.2">
      <c r="B157" s="16"/>
      <c r="D157" s="87" t="s">
        <v>67</v>
      </c>
      <c r="F157" s="90" t="s">
        <v>394</v>
      </c>
      <c r="L157" s="16"/>
      <c r="M157" s="89"/>
      <c r="T157" s="24"/>
      <c r="AT157" s="8" t="s">
        <v>67</v>
      </c>
      <c r="AU157" s="8" t="s">
        <v>38</v>
      </c>
    </row>
    <row r="158" spans="2:65" s="1" customFormat="1" ht="16.5" customHeight="1" x14ac:dyDescent="0.2">
      <c r="B158" s="74"/>
      <c r="C158" s="75" t="s">
        <v>395</v>
      </c>
      <c r="D158" s="75" t="s">
        <v>65</v>
      </c>
      <c r="E158" s="76" t="s">
        <v>347</v>
      </c>
      <c r="F158" s="77" t="s">
        <v>346</v>
      </c>
      <c r="G158" s="78" t="s">
        <v>75</v>
      </c>
      <c r="H158" s="79">
        <v>1</v>
      </c>
      <c r="I158" s="80">
        <v>0</v>
      </c>
      <c r="J158" s="80">
        <f>ROUND(I158*H158,2)</f>
        <v>0</v>
      </c>
      <c r="K158" s="77"/>
      <c r="L158" s="16"/>
      <c r="M158" s="81" t="s">
        <v>0</v>
      </c>
      <c r="N158" s="82" t="s">
        <v>22</v>
      </c>
      <c r="O158" s="83">
        <v>2.9000000000000001E-2</v>
      </c>
      <c r="P158" s="83">
        <f>O158*H158</f>
        <v>2.9000000000000001E-2</v>
      </c>
      <c r="Q158" s="83">
        <v>0</v>
      </c>
      <c r="R158" s="83">
        <f>Q158*H158</f>
        <v>0</v>
      </c>
      <c r="S158" s="83">
        <v>0</v>
      </c>
      <c r="T158" s="84">
        <f>S158*H158</f>
        <v>0</v>
      </c>
      <c r="AR158" s="85" t="s">
        <v>70</v>
      </c>
      <c r="AT158" s="85" t="s">
        <v>65</v>
      </c>
      <c r="AU158" s="85" t="s">
        <v>38</v>
      </c>
      <c r="AY158" s="8" t="s">
        <v>64</v>
      </c>
      <c r="BE158" s="86">
        <f>IF(N158="základní",J158,0)</f>
        <v>0</v>
      </c>
      <c r="BF158" s="86">
        <f>IF(N158="snížená",J158,0)</f>
        <v>0</v>
      </c>
      <c r="BG158" s="86">
        <f>IF(N158="zákl. přenesená",J158,0)</f>
        <v>0</v>
      </c>
      <c r="BH158" s="86">
        <f>IF(N158="sníž. přenesená",J158,0)</f>
        <v>0</v>
      </c>
      <c r="BI158" s="86">
        <f>IF(N158="nulová",J158,0)</f>
        <v>0</v>
      </c>
      <c r="BJ158" s="8" t="s">
        <v>38</v>
      </c>
      <c r="BK158" s="86">
        <f>ROUND(I158*H158,2)</f>
        <v>0</v>
      </c>
      <c r="BL158" s="8" t="s">
        <v>70</v>
      </c>
      <c r="BM158" s="85" t="s">
        <v>80</v>
      </c>
    </row>
    <row r="159" spans="2:65" s="1" customFormat="1" ht="16.5" customHeight="1" x14ac:dyDescent="0.2">
      <c r="B159" s="74"/>
      <c r="C159" s="91" t="s">
        <v>409</v>
      </c>
      <c r="D159" s="91" t="s">
        <v>69</v>
      </c>
      <c r="E159" s="92"/>
      <c r="F159" s="93" t="s">
        <v>396</v>
      </c>
      <c r="G159" s="94" t="s">
        <v>75</v>
      </c>
      <c r="H159" s="95">
        <v>1</v>
      </c>
      <c r="I159" s="96">
        <v>0</v>
      </c>
      <c r="J159" s="96">
        <f>ROUND(I159*H159,2)</f>
        <v>0</v>
      </c>
      <c r="K159" s="93"/>
      <c r="L159" s="97"/>
      <c r="M159" s="98" t="s">
        <v>0</v>
      </c>
      <c r="N159" s="99" t="s">
        <v>22</v>
      </c>
      <c r="O159" s="83">
        <v>0</v>
      </c>
      <c r="P159" s="83">
        <f>O159*H159</f>
        <v>0</v>
      </c>
      <c r="Q159" s="83">
        <v>1</v>
      </c>
      <c r="R159" s="83">
        <f>Q159*H159</f>
        <v>1</v>
      </c>
      <c r="S159" s="83">
        <v>0</v>
      </c>
      <c r="T159" s="84">
        <f>S159*H159</f>
        <v>0</v>
      </c>
      <c r="AR159" s="85" t="s">
        <v>74</v>
      </c>
      <c r="AT159" s="85" t="s">
        <v>69</v>
      </c>
      <c r="AU159" s="85" t="s">
        <v>38</v>
      </c>
      <c r="AY159" s="8" t="s">
        <v>64</v>
      </c>
      <c r="BE159" s="86">
        <f>IF(N159="základní",J159,0)</f>
        <v>0</v>
      </c>
      <c r="BF159" s="86">
        <f>IF(N159="snížená",J159,0)</f>
        <v>0</v>
      </c>
      <c r="BG159" s="86">
        <f>IF(N159="zákl. přenesená",J159,0)</f>
        <v>0</v>
      </c>
      <c r="BH159" s="86">
        <f>IF(N159="sníž. přenesená",J159,0)</f>
        <v>0</v>
      </c>
      <c r="BI159" s="86">
        <f>IF(N159="nulová",J159,0)</f>
        <v>0</v>
      </c>
      <c r="BJ159" s="8" t="s">
        <v>38</v>
      </c>
      <c r="BK159" s="86">
        <f>ROUND(I159*H159,2)</f>
        <v>0</v>
      </c>
      <c r="BL159" s="8" t="s">
        <v>70</v>
      </c>
      <c r="BM159" s="85" t="s">
        <v>81</v>
      </c>
    </row>
    <row r="160" spans="2:65" s="1" customFormat="1" x14ac:dyDescent="0.2">
      <c r="B160" s="16"/>
      <c r="D160" s="87" t="s">
        <v>66</v>
      </c>
      <c r="F160" s="88" t="s">
        <v>345</v>
      </c>
      <c r="L160" s="16"/>
      <c r="M160" s="89"/>
      <c r="T160" s="24"/>
      <c r="AT160" s="8" t="s">
        <v>66</v>
      </c>
      <c r="AU160" s="8" t="s">
        <v>38</v>
      </c>
    </row>
    <row r="161" spans="2:65" s="1" customFormat="1" x14ac:dyDescent="0.2">
      <c r="B161" s="16"/>
      <c r="D161" s="87" t="s">
        <v>67</v>
      </c>
      <c r="F161" s="90" t="s">
        <v>397</v>
      </c>
      <c r="L161" s="16"/>
      <c r="M161" s="89"/>
      <c r="T161" s="24"/>
      <c r="AT161" s="8" t="s">
        <v>67</v>
      </c>
      <c r="AU161" s="8" t="s">
        <v>38</v>
      </c>
    </row>
    <row r="162" spans="2:65" s="1" customFormat="1" ht="16.5" customHeight="1" x14ac:dyDescent="0.2">
      <c r="B162" s="74"/>
      <c r="C162" s="75" t="s">
        <v>398</v>
      </c>
      <c r="D162" s="75" t="s">
        <v>65</v>
      </c>
      <c r="E162" s="76" t="s">
        <v>347</v>
      </c>
      <c r="F162" s="77" t="s">
        <v>346</v>
      </c>
      <c r="G162" s="78" t="s">
        <v>75</v>
      </c>
      <c r="H162" s="79">
        <v>1</v>
      </c>
      <c r="I162" s="80">
        <v>0</v>
      </c>
      <c r="J162" s="80">
        <f>ROUND(I162*H162,2)</f>
        <v>0</v>
      </c>
      <c r="K162" s="77"/>
      <c r="L162" s="16"/>
      <c r="M162" s="81" t="s">
        <v>0</v>
      </c>
      <c r="N162" s="82" t="s">
        <v>22</v>
      </c>
      <c r="O162" s="83">
        <v>2.9000000000000001E-2</v>
      </c>
      <c r="P162" s="83">
        <f>O162*H162</f>
        <v>2.9000000000000001E-2</v>
      </c>
      <c r="Q162" s="83">
        <v>0</v>
      </c>
      <c r="R162" s="83">
        <f>Q162*H162</f>
        <v>0</v>
      </c>
      <c r="S162" s="83">
        <v>0</v>
      </c>
      <c r="T162" s="84">
        <f>S162*H162</f>
        <v>0</v>
      </c>
      <c r="AR162" s="85" t="s">
        <v>70</v>
      </c>
      <c r="AT162" s="85" t="s">
        <v>65</v>
      </c>
      <c r="AU162" s="85" t="s">
        <v>38</v>
      </c>
      <c r="AY162" s="8" t="s">
        <v>64</v>
      </c>
      <c r="BE162" s="86">
        <f>IF(N162="základní",J162,0)</f>
        <v>0</v>
      </c>
      <c r="BF162" s="86">
        <f>IF(N162="snížená",J162,0)</f>
        <v>0</v>
      </c>
      <c r="BG162" s="86">
        <f>IF(N162="zákl. přenesená",J162,0)</f>
        <v>0</v>
      </c>
      <c r="BH162" s="86">
        <f>IF(N162="sníž. přenesená",J162,0)</f>
        <v>0</v>
      </c>
      <c r="BI162" s="86">
        <f>IF(N162="nulová",J162,0)</f>
        <v>0</v>
      </c>
      <c r="BJ162" s="8" t="s">
        <v>38</v>
      </c>
      <c r="BK162" s="86">
        <f>ROUND(I162*H162,2)</f>
        <v>0</v>
      </c>
      <c r="BL162" s="8" t="s">
        <v>70</v>
      </c>
      <c r="BM162" s="85" t="s">
        <v>80</v>
      </c>
    </row>
    <row r="163" spans="2:65" s="1" customFormat="1" ht="16.5" customHeight="1" x14ac:dyDescent="0.2">
      <c r="B163" s="74"/>
      <c r="C163" s="91" t="s">
        <v>408</v>
      </c>
      <c r="D163" s="91" t="s">
        <v>69</v>
      </c>
      <c r="E163" s="92"/>
      <c r="F163" s="93" t="s">
        <v>399</v>
      </c>
      <c r="G163" s="94" t="s">
        <v>75</v>
      </c>
      <c r="H163" s="95">
        <v>1</v>
      </c>
      <c r="I163" s="96">
        <v>0</v>
      </c>
      <c r="J163" s="96">
        <f>ROUND(I163*H163,2)</f>
        <v>0</v>
      </c>
      <c r="K163" s="93"/>
      <c r="L163" s="97"/>
      <c r="M163" s="98" t="s">
        <v>0</v>
      </c>
      <c r="N163" s="99" t="s">
        <v>22</v>
      </c>
      <c r="O163" s="83">
        <v>0</v>
      </c>
      <c r="P163" s="83">
        <f>O163*H163</f>
        <v>0</v>
      </c>
      <c r="Q163" s="83">
        <v>1</v>
      </c>
      <c r="R163" s="83">
        <f>Q163*H163</f>
        <v>1</v>
      </c>
      <c r="S163" s="83">
        <v>0</v>
      </c>
      <c r="T163" s="84">
        <f>S163*H163</f>
        <v>0</v>
      </c>
      <c r="AR163" s="85" t="s">
        <v>74</v>
      </c>
      <c r="AT163" s="85" t="s">
        <v>69</v>
      </c>
      <c r="AU163" s="85" t="s">
        <v>38</v>
      </c>
      <c r="AY163" s="8" t="s">
        <v>64</v>
      </c>
      <c r="BE163" s="86">
        <f>IF(N163="základní",J163,0)</f>
        <v>0</v>
      </c>
      <c r="BF163" s="86">
        <f>IF(N163="snížená",J163,0)</f>
        <v>0</v>
      </c>
      <c r="BG163" s="86">
        <f>IF(N163="zákl. přenesená",J163,0)</f>
        <v>0</v>
      </c>
      <c r="BH163" s="86">
        <f>IF(N163="sníž. přenesená",J163,0)</f>
        <v>0</v>
      </c>
      <c r="BI163" s="86">
        <f>IF(N163="nulová",J163,0)</f>
        <v>0</v>
      </c>
      <c r="BJ163" s="8" t="s">
        <v>38</v>
      </c>
      <c r="BK163" s="86">
        <f>ROUND(I163*H163,2)</f>
        <v>0</v>
      </c>
      <c r="BL163" s="8" t="s">
        <v>70</v>
      </c>
      <c r="BM163" s="85" t="s">
        <v>81</v>
      </c>
    </row>
    <row r="164" spans="2:65" s="1" customFormat="1" x14ac:dyDescent="0.2">
      <c r="B164" s="16"/>
      <c r="D164" s="87" t="s">
        <v>66</v>
      </c>
      <c r="F164" s="88" t="s">
        <v>400</v>
      </c>
      <c r="L164" s="16"/>
      <c r="M164" s="89"/>
      <c r="T164" s="24"/>
      <c r="AT164" s="8" t="s">
        <v>66</v>
      </c>
      <c r="AU164" s="8" t="s">
        <v>38</v>
      </c>
    </row>
    <row r="165" spans="2:65" s="1" customFormat="1" x14ac:dyDescent="0.2">
      <c r="B165" s="16"/>
      <c r="D165" s="87" t="s">
        <v>67</v>
      </c>
      <c r="F165" s="90" t="s">
        <v>401</v>
      </c>
      <c r="L165" s="16"/>
      <c r="M165" s="89"/>
      <c r="T165" s="24"/>
      <c r="AT165" s="8" t="s">
        <v>67</v>
      </c>
      <c r="AU165" s="8" t="s">
        <v>38</v>
      </c>
    </row>
    <row r="166" spans="2:65" s="1" customFormat="1" ht="16.5" customHeight="1" x14ac:dyDescent="0.2">
      <c r="B166" s="74"/>
      <c r="C166" s="75" t="s">
        <v>402</v>
      </c>
      <c r="D166" s="75" t="s">
        <v>65</v>
      </c>
      <c r="E166" s="76" t="s">
        <v>347</v>
      </c>
      <c r="F166" s="77" t="s">
        <v>346</v>
      </c>
      <c r="G166" s="78" t="s">
        <v>75</v>
      </c>
      <c r="H166" s="79">
        <v>1</v>
      </c>
      <c r="I166" s="80">
        <v>0</v>
      </c>
      <c r="J166" s="80">
        <f>ROUND(I166*H166,2)</f>
        <v>0</v>
      </c>
      <c r="K166" s="77"/>
      <c r="L166" s="16"/>
      <c r="M166" s="81" t="s">
        <v>0</v>
      </c>
      <c r="N166" s="82" t="s">
        <v>22</v>
      </c>
      <c r="O166" s="83">
        <v>2.9000000000000001E-2</v>
      </c>
      <c r="P166" s="83">
        <f>O166*H166</f>
        <v>2.9000000000000001E-2</v>
      </c>
      <c r="Q166" s="83">
        <v>0</v>
      </c>
      <c r="R166" s="83">
        <f>Q166*H166</f>
        <v>0</v>
      </c>
      <c r="S166" s="83">
        <v>0</v>
      </c>
      <c r="T166" s="84">
        <f>S166*H166</f>
        <v>0</v>
      </c>
      <c r="AR166" s="85" t="s">
        <v>70</v>
      </c>
      <c r="AT166" s="85" t="s">
        <v>65</v>
      </c>
      <c r="AU166" s="85" t="s">
        <v>38</v>
      </c>
      <c r="AY166" s="8" t="s">
        <v>64</v>
      </c>
      <c r="BE166" s="86">
        <f>IF(N166="základní",J166,0)</f>
        <v>0</v>
      </c>
      <c r="BF166" s="86">
        <f>IF(N166="snížená",J166,0)</f>
        <v>0</v>
      </c>
      <c r="BG166" s="86">
        <f>IF(N166="zákl. přenesená",J166,0)</f>
        <v>0</v>
      </c>
      <c r="BH166" s="86">
        <f>IF(N166="sníž. přenesená",J166,0)</f>
        <v>0</v>
      </c>
      <c r="BI166" s="86">
        <f>IF(N166="nulová",J166,0)</f>
        <v>0</v>
      </c>
      <c r="BJ166" s="8" t="s">
        <v>38</v>
      </c>
      <c r="BK166" s="86">
        <f>ROUND(I166*H166,2)</f>
        <v>0</v>
      </c>
      <c r="BL166" s="8" t="s">
        <v>70</v>
      </c>
      <c r="BM166" s="85" t="s">
        <v>80</v>
      </c>
    </row>
    <row r="167" spans="2:65" s="1" customFormat="1" ht="16.5" customHeight="1" x14ac:dyDescent="0.2">
      <c r="B167" s="74"/>
      <c r="C167" s="91" t="s">
        <v>407</v>
      </c>
      <c r="D167" s="91" t="s">
        <v>69</v>
      </c>
      <c r="E167" s="92"/>
      <c r="F167" s="93" t="s">
        <v>403</v>
      </c>
      <c r="G167" s="94" t="s">
        <v>75</v>
      </c>
      <c r="H167" s="95">
        <v>1</v>
      </c>
      <c r="I167" s="96">
        <v>0</v>
      </c>
      <c r="J167" s="96">
        <f>ROUND(I167*H167,2)</f>
        <v>0</v>
      </c>
      <c r="K167" s="93"/>
      <c r="L167" s="97"/>
      <c r="M167" s="98" t="s">
        <v>0</v>
      </c>
      <c r="N167" s="99" t="s">
        <v>22</v>
      </c>
      <c r="O167" s="83">
        <v>0</v>
      </c>
      <c r="P167" s="83">
        <f>O167*H167</f>
        <v>0</v>
      </c>
      <c r="Q167" s="83">
        <v>1</v>
      </c>
      <c r="R167" s="83">
        <f>Q167*H167</f>
        <v>1</v>
      </c>
      <c r="S167" s="83">
        <v>0</v>
      </c>
      <c r="T167" s="84">
        <f>S167*H167</f>
        <v>0</v>
      </c>
      <c r="AR167" s="85" t="s">
        <v>74</v>
      </c>
      <c r="AT167" s="85" t="s">
        <v>69</v>
      </c>
      <c r="AU167" s="85" t="s">
        <v>38</v>
      </c>
      <c r="AY167" s="8" t="s">
        <v>64</v>
      </c>
      <c r="BE167" s="86">
        <f>IF(N167="základní",J167,0)</f>
        <v>0</v>
      </c>
      <c r="BF167" s="86">
        <f>IF(N167="snížená",J167,0)</f>
        <v>0</v>
      </c>
      <c r="BG167" s="86">
        <f>IF(N167="zákl. přenesená",J167,0)</f>
        <v>0</v>
      </c>
      <c r="BH167" s="86">
        <f>IF(N167="sníž. přenesená",J167,0)</f>
        <v>0</v>
      </c>
      <c r="BI167" s="86">
        <f>IF(N167="nulová",J167,0)</f>
        <v>0</v>
      </c>
      <c r="BJ167" s="8" t="s">
        <v>38</v>
      </c>
      <c r="BK167" s="86">
        <f>ROUND(I167*H167,2)</f>
        <v>0</v>
      </c>
      <c r="BL167" s="8" t="s">
        <v>70</v>
      </c>
      <c r="BM167" s="85" t="s">
        <v>81</v>
      </c>
    </row>
    <row r="168" spans="2:65" s="1" customFormat="1" x14ac:dyDescent="0.2">
      <c r="B168" s="16"/>
      <c r="D168" s="87" t="s">
        <v>66</v>
      </c>
      <c r="F168" s="88" t="s">
        <v>400</v>
      </c>
      <c r="L168" s="16"/>
      <c r="M168" s="89"/>
      <c r="T168" s="24"/>
      <c r="AT168" s="8" t="s">
        <v>66</v>
      </c>
      <c r="AU168" s="8" t="s">
        <v>38</v>
      </c>
    </row>
    <row r="169" spans="2:65" s="1" customFormat="1" x14ac:dyDescent="0.2">
      <c r="B169" s="16"/>
      <c r="D169" s="87" t="s">
        <v>67</v>
      </c>
      <c r="F169" s="90" t="s">
        <v>404</v>
      </c>
      <c r="L169" s="16"/>
      <c r="M169" s="89"/>
      <c r="T169" s="24"/>
      <c r="AT169" s="8" t="s">
        <v>67</v>
      </c>
      <c r="AU169" s="8" t="s">
        <v>38</v>
      </c>
    </row>
    <row r="170" spans="2:65" s="6" customFormat="1" ht="13.2" x14ac:dyDescent="0.25">
      <c r="B170" s="63"/>
      <c r="D170" s="64"/>
      <c r="E170" s="72"/>
      <c r="F170" s="200" t="s">
        <v>320</v>
      </c>
      <c r="J170" s="73"/>
      <c r="L170" s="63"/>
      <c r="M170" s="67"/>
      <c r="P170" s="68">
        <f>SUM(P195:P549)</f>
        <v>648.75599999999986</v>
      </c>
      <c r="R170" s="68">
        <f>SUM(R195:R549)</f>
        <v>5.7244799999999989</v>
      </c>
      <c r="T170" s="69">
        <f>SUM(T195:T549)</f>
        <v>0</v>
      </c>
      <c r="AR170" s="64" t="s">
        <v>38</v>
      </c>
      <c r="AT170" s="70" t="s">
        <v>33</v>
      </c>
      <c r="AU170" s="70" t="s">
        <v>36</v>
      </c>
      <c r="AY170" s="64" t="s">
        <v>64</v>
      </c>
      <c r="BK170" s="71"/>
    </row>
    <row r="171" spans="2:65" s="1" customFormat="1" ht="16.5" customHeight="1" x14ac:dyDescent="0.2">
      <c r="B171" s="74"/>
      <c r="C171" s="75" t="s">
        <v>405</v>
      </c>
      <c r="D171" s="75" t="s">
        <v>65</v>
      </c>
      <c r="E171" s="76" t="s">
        <v>411</v>
      </c>
      <c r="F171" s="77" t="s">
        <v>412</v>
      </c>
      <c r="G171" s="78" t="s">
        <v>75</v>
      </c>
      <c r="H171" s="79">
        <v>1</v>
      </c>
      <c r="I171" s="80">
        <v>0</v>
      </c>
      <c r="J171" s="80">
        <f>ROUND(I171*H171,2)</f>
        <v>0</v>
      </c>
      <c r="K171" s="77"/>
      <c r="L171" s="16"/>
      <c r="M171" s="81" t="s">
        <v>0</v>
      </c>
      <c r="N171" s="82" t="s">
        <v>22</v>
      </c>
      <c r="O171" s="83">
        <v>2.9000000000000001E-2</v>
      </c>
      <c r="P171" s="83">
        <f>O171*H171</f>
        <v>2.9000000000000001E-2</v>
      </c>
      <c r="Q171" s="83">
        <v>0</v>
      </c>
      <c r="R171" s="83">
        <f>Q171*H171</f>
        <v>0</v>
      </c>
      <c r="S171" s="83">
        <v>0</v>
      </c>
      <c r="T171" s="84">
        <f>S171*H171</f>
        <v>0</v>
      </c>
      <c r="AR171" s="85" t="s">
        <v>70</v>
      </c>
      <c r="AT171" s="85" t="s">
        <v>65</v>
      </c>
      <c r="AU171" s="85" t="s">
        <v>38</v>
      </c>
      <c r="AY171" s="8" t="s">
        <v>64</v>
      </c>
      <c r="BE171" s="86">
        <f>IF(N171="základní",J171,0)</f>
        <v>0</v>
      </c>
      <c r="BF171" s="86">
        <f>IF(N171="snížená",J171,0)</f>
        <v>0</v>
      </c>
      <c r="BG171" s="86">
        <f>IF(N171="zákl. přenesená",J171,0)</f>
        <v>0</v>
      </c>
      <c r="BH171" s="86">
        <f>IF(N171="sníž. přenesená",J171,0)</f>
        <v>0</v>
      </c>
      <c r="BI171" s="86">
        <f>IF(N171="nulová",J171,0)</f>
        <v>0</v>
      </c>
      <c r="BJ171" s="8" t="s">
        <v>38</v>
      </c>
      <c r="BK171" s="86">
        <f>ROUND(I171*H171,2)</f>
        <v>0</v>
      </c>
      <c r="BL171" s="8" t="s">
        <v>70</v>
      </c>
      <c r="BM171" s="85" t="s">
        <v>80</v>
      </c>
    </row>
    <row r="172" spans="2:65" s="1" customFormat="1" ht="16.5" customHeight="1" x14ac:dyDescent="0.2">
      <c r="B172" s="74"/>
      <c r="C172" s="91" t="s">
        <v>406</v>
      </c>
      <c r="D172" s="91" t="s">
        <v>69</v>
      </c>
      <c r="E172" s="92"/>
      <c r="F172" s="93" t="s">
        <v>413</v>
      </c>
      <c r="G172" s="94" t="s">
        <v>75</v>
      </c>
      <c r="H172" s="95">
        <v>1</v>
      </c>
      <c r="I172" s="96">
        <v>0</v>
      </c>
      <c r="J172" s="96">
        <f>ROUND(I172*H172,2)</f>
        <v>0</v>
      </c>
      <c r="K172" s="93"/>
      <c r="L172" s="97"/>
      <c r="M172" s="98" t="s">
        <v>0</v>
      </c>
      <c r="N172" s="99" t="s">
        <v>22</v>
      </c>
      <c r="O172" s="83">
        <v>0</v>
      </c>
      <c r="P172" s="83">
        <f>O172*H172</f>
        <v>0</v>
      </c>
      <c r="Q172" s="83">
        <v>1</v>
      </c>
      <c r="R172" s="83">
        <f>Q172*H172</f>
        <v>1</v>
      </c>
      <c r="S172" s="83">
        <v>0</v>
      </c>
      <c r="T172" s="84">
        <f>S172*H172</f>
        <v>0</v>
      </c>
      <c r="AR172" s="85" t="s">
        <v>74</v>
      </c>
      <c r="AT172" s="85" t="s">
        <v>69</v>
      </c>
      <c r="AU172" s="85" t="s">
        <v>38</v>
      </c>
      <c r="AY172" s="8" t="s">
        <v>64</v>
      </c>
      <c r="BE172" s="86">
        <f>IF(N172="základní",J172,0)</f>
        <v>0</v>
      </c>
      <c r="BF172" s="86">
        <f>IF(N172="snížená",J172,0)</f>
        <v>0</v>
      </c>
      <c r="BG172" s="86">
        <f>IF(N172="zákl. přenesená",J172,0)</f>
        <v>0</v>
      </c>
      <c r="BH172" s="86">
        <f>IF(N172="sníž. přenesená",J172,0)</f>
        <v>0</v>
      </c>
      <c r="BI172" s="86">
        <f>IF(N172="nulová",J172,0)</f>
        <v>0</v>
      </c>
      <c r="BJ172" s="8" t="s">
        <v>38</v>
      </c>
      <c r="BK172" s="86">
        <f>ROUND(I172*H172,2)</f>
        <v>0</v>
      </c>
      <c r="BL172" s="8" t="s">
        <v>70</v>
      </c>
      <c r="BM172" s="85" t="s">
        <v>81</v>
      </c>
    </row>
    <row r="173" spans="2:65" s="1" customFormat="1" ht="19.2" x14ac:dyDescent="0.2">
      <c r="B173" s="16"/>
      <c r="D173" s="87" t="s">
        <v>66</v>
      </c>
      <c r="F173" s="88" t="s">
        <v>343</v>
      </c>
      <c r="L173" s="16"/>
      <c r="M173" s="89"/>
      <c r="T173" s="24"/>
      <c r="AT173" s="8" t="s">
        <v>66</v>
      </c>
      <c r="AU173" s="8" t="s">
        <v>38</v>
      </c>
    </row>
    <row r="174" spans="2:65" s="1" customFormat="1" ht="16.5" customHeight="1" x14ac:dyDescent="0.2">
      <c r="B174" s="74"/>
      <c r="C174" s="75" t="s">
        <v>414</v>
      </c>
      <c r="D174" s="75" t="s">
        <v>65</v>
      </c>
      <c r="E174" s="76" t="s">
        <v>411</v>
      </c>
      <c r="F174" s="77" t="s">
        <v>412</v>
      </c>
      <c r="G174" s="78" t="s">
        <v>75</v>
      </c>
      <c r="H174" s="79">
        <v>1</v>
      </c>
      <c r="I174" s="80">
        <v>0</v>
      </c>
      <c r="J174" s="80">
        <f>ROUND(I174*H174,2)</f>
        <v>0</v>
      </c>
      <c r="K174" s="77"/>
      <c r="L174" s="16"/>
      <c r="M174" s="81" t="s">
        <v>0</v>
      </c>
      <c r="N174" s="82" t="s">
        <v>22</v>
      </c>
      <c r="O174" s="83">
        <v>2.9000000000000001E-2</v>
      </c>
      <c r="P174" s="83">
        <f>O174*H174</f>
        <v>2.9000000000000001E-2</v>
      </c>
      <c r="Q174" s="83">
        <v>0</v>
      </c>
      <c r="R174" s="83">
        <f>Q174*H174</f>
        <v>0</v>
      </c>
      <c r="S174" s="83">
        <v>0</v>
      </c>
      <c r="T174" s="84">
        <f>S174*H174</f>
        <v>0</v>
      </c>
      <c r="AR174" s="85" t="s">
        <v>70</v>
      </c>
      <c r="AT174" s="85" t="s">
        <v>65</v>
      </c>
      <c r="AU174" s="85" t="s">
        <v>38</v>
      </c>
      <c r="AY174" s="8" t="s">
        <v>64</v>
      </c>
      <c r="BE174" s="86">
        <f>IF(N174="základní",J174,0)</f>
        <v>0</v>
      </c>
      <c r="BF174" s="86">
        <f>IF(N174="snížená",J174,0)</f>
        <v>0</v>
      </c>
      <c r="BG174" s="86">
        <f>IF(N174="zákl. přenesená",J174,0)</f>
        <v>0</v>
      </c>
      <c r="BH174" s="86">
        <f>IF(N174="sníž. přenesená",J174,0)</f>
        <v>0</v>
      </c>
      <c r="BI174" s="86">
        <f>IF(N174="nulová",J174,0)</f>
        <v>0</v>
      </c>
      <c r="BJ174" s="8" t="s">
        <v>38</v>
      </c>
      <c r="BK174" s="86">
        <f>ROUND(I174*H174,2)</f>
        <v>0</v>
      </c>
      <c r="BL174" s="8" t="s">
        <v>70</v>
      </c>
      <c r="BM174" s="85" t="s">
        <v>80</v>
      </c>
    </row>
    <row r="175" spans="2:65" s="1" customFormat="1" ht="16.5" customHeight="1" x14ac:dyDescent="0.2">
      <c r="B175" s="74"/>
      <c r="C175" s="91" t="s">
        <v>416</v>
      </c>
      <c r="D175" s="91" t="s">
        <v>69</v>
      </c>
      <c r="E175" s="92"/>
      <c r="F175" s="93" t="s">
        <v>415</v>
      </c>
      <c r="G175" s="94" t="s">
        <v>75</v>
      </c>
      <c r="H175" s="95">
        <v>1</v>
      </c>
      <c r="I175" s="96">
        <v>0</v>
      </c>
      <c r="J175" s="96">
        <f>ROUND(I175*H175,2)</f>
        <v>0</v>
      </c>
      <c r="K175" s="93"/>
      <c r="L175" s="97"/>
      <c r="M175" s="98" t="s">
        <v>0</v>
      </c>
      <c r="N175" s="99" t="s">
        <v>22</v>
      </c>
      <c r="O175" s="83">
        <v>0</v>
      </c>
      <c r="P175" s="83">
        <f>O175*H175</f>
        <v>0</v>
      </c>
      <c r="Q175" s="83">
        <v>1</v>
      </c>
      <c r="R175" s="83">
        <f>Q175*H175</f>
        <v>1</v>
      </c>
      <c r="S175" s="83">
        <v>0</v>
      </c>
      <c r="T175" s="84">
        <f>S175*H175</f>
        <v>0</v>
      </c>
      <c r="AR175" s="85" t="s">
        <v>74</v>
      </c>
      <c r="AT175" s="85" t="s">
        <v>69</v>
      </c>
      <c r="AU175" s="85" t="s">
        <v>38</v>
      </c>
      <c r="AY175" s="8" t="s">
        <v>64</v>
      </c>
      <c r="BE175" s="86">
        <f>IF(N175="základní",J175,0)</f>
        <v>0</v>
      </c>
      <c r="BF175" s="86">
        <f>IF(N175="snížená",J175,0)</f>
        <v>0</v>
      </c>
      <c r="BG175" s="86">
        <f>IF(N175="zákl. přenesená",J175,0)</f>
        <v>0</v>
      </c>
      <c r="BH175" s="86">
        <f>IF(N175="sníž. přenesená",J175,0)</f>
        <v>0</v>
      </c>
      <c r="BI175" s="86">
        <f>IF(N175="nulová",J175,0)</f>
        <v>0</v>
      </c>
      <c r="BJ175" s="8" t="s">
        <v>38</v>
      </c>
      <c r="BK175" s="86">
        <f>ROUND(I175*H175,2)</f>
        <v>0</v>
      </c>
      <c r="BL175" s="8" t="s">
        <v>70</v>
      </c>
      <c r="BM175" s="85" t="s">
        <v>81</v>
      </c>
    </row>
    <row r="176" spans="2:65" s="1" customFormat="1" ht="19.2" x14ac:dyDescent="0.2">
      <c r="B176" s="16"/>
      <c r="D176" s="87" t="s">
        <v>66</v>
      </c>
      <c r="F176" s="88" t="s">
        <v>343</v>
      </c>
      <c r="L176" s="16"/>
      <c r="M176" s="89"/>
      <c r="T176" s="24"/>
      <c r="AT176" s="8" t="s">
        <v>66</v>
      </c>
      <c r="AU176" s="8" t="s">
        <v>38</v>
      </c>
    </row>
    <row r="177" spans="2:65" s="6" customFormat="1" ht="13.2" x14ac:dyDescent="0.25">
      <c r="B177" s="63"/>
      <c r="D177" s="64"/>
      <c r="E177" s="72"/>
      <c r="F177" s="200" t="s">
        <v>317</v>
      </c>
      <c r="J177" s="73"/>
      <c r="L177" s="63"/>
      <c r="M177" s="67"/>
      <c r="P177" s="68">
        <f>SUM(P195:P553)</f>
        <v>648.75599999999986</v>
      </c>
      <c r="R177" s="68">
        <f>SUM(R195:R553)</f>
        <v>5.7244799999999989</v>
      </c>
      <c r="T177" s="69">
        <f>SUM(T195:T553)</f>
        <v>0</v>
      </c>
      <c r="AR177" s="64" t="s">
        <v>38</v>
      </c>
      <c r="AT177" s="70" t="s">
        <v>33</v>
      </c>
      <c r="AU177" s="70" t="s">
        <v>36</v>
      </c>
      <c r="AY177" s="64" t="s">
        <v>64</v>
      </c>
      <c r="BK177" s="71"/>
    </row>
    <row r="178" spans="2:65" s="1" customFormat="1" ht="16.5" customHeight="1" x14ac:dyDescent="0.2">
      <c r="B178" s="74"/>
      <c r="C178" s="75" t="s">
        <v>418</v>
      </c>
      <c r="D178" s="75" t="s">
        <v>65</v>
      </c>
      <c r="E178" s="76" t="s">
        <v>304</v>
      </c>
      <c r="F178" s="77" t="s">
        <v>303</v>
      </c>
      <c r="G178" s="78" t="s">
        <v>71</v>
      </c>
      <c r="H178" s="79">
        <v>12</v>
      </c>
      <c r="I178" s="80">
        <v>0</v>
      </c>
      <c r="J178" s="80">
        <f>ROUND(I178*H178,2)</f>
        <v>0</v>
      </c>
      <c r="K178" s="77"/>
      <c r="L178" s="16"/>
      <c r="M178" s="81" t="s">
        <v>0</v>
      </c>
      <c r="N178" s="82" t="s">
        <v>22</v>
      </c>
      <c r="O178" s="83">
        <v>2.9000000000000001E-2</v>
      </c>
      <c r="P178" s="83">
        <f>O178*H178</f>
        <v>0.34800000000000003</v>
      </c>
      <c r="Q178" s="83">
        <v>0</v>
      </c>
      <c r="R178" s="83">
        <f>Q178*H178</f>
        <v>0</v>
      </c>
      <c r="S178" s="83">
        <v>0</v>
      </c>
      <c r="T178" s="84">
        <f>S178*H178</f>
        <v>0</v>
      </c>
      <c r="AR178" s="85" t="s">
        <v>70</v>
      </c>
      <c r="AT178" s="85" t="s">
        <v>65</v>
      </c>
      <c r="AU178" s="85" t="s">
        <v>38</v>
      </c>
      <c r="AY178" s="8" t="s">
        <v>64</v>
      </c>
      <c r="BE178" s="86">
        <f>IF(N178="základní",J178,0)</f>
        <v>0</v>
      </c>
      <c r="BF178" s="86">
        <f>IF(N178="snížená",J178,0)</f>
        <v>0</v>
      </c>
      <c r="BG178" s="86">
        <f>IF(N178="zákl. přenesená",J178,0)</f>
        <v>0</v>
      </c>
      <c r="BH178" s="86">
        <f>IF(N178="sníž. přenesená",J178,0)</f>
        <v>0</v>
      </c>
      <c r="BI178" s="86">
        <f>IF(N178="nulová",J178,0)</f>
        <v>0</v>
      </c>
      <c r="BJ178" s="8" t="s">
        <v>38</v>
      </c>
      <c r="BK178" s="86">
        <f>ROUND(I178*H178,2)</f>
        <v>0</v>
      </c>
      <c r="BL178" s="8" t="s">
        <v>70</v>
      </c>
      <c r="BM178" s="85" t="s">
        <v>80</v>
      </c>
    </row>
    <row r="179" spans="2:65" s="1" customFormat="1" ht="16.5" customHeight="1" x14ac:dyDescent="0.2">
      <c r="B179" s="74"/>
      <c r="C179" s="91" t="s">
        <v>419</v>
      </c>
      <c r="D179" s="91" t="s">
        <v>69</v>
      </c>
      <c r="E179" s="92" t="s">
        <v>340</v>
      </c>
      <c r="F179" s="93" t="s">
        <v>341</v>
      </c>
      <c r="G179" s="94" t="s">
        <v>71</v>
      </c>
      <c r="H179" s="95">
        <v>12</v>
      </c>
      <c r="I179" s="96">
        <v>0</v>
      </c>
      <c r="J179" s="96">
        <f>ROUND(I179*H179,2)</f>
        <v>0</v>
      </c>
      <c r="K179" s="93"/>
      <c r="L179" s="97"/>
      <c r="M179" s="98" t="s">
        <v>0</v>
      </c>
      <c r="N179" s="99" t="s">
        <v>22</v>
      </c>
      <c r="O179" s="83">
        <v>0</v>
      </c>
      <c r="P179" s="83">
        <f>O179*H179</f>
        <v>0</v>
      </c>
      <c r="Q179" s="83">
        <v>1</v>
      </c>
      <c r="R179" s="83">
        <f>Q179*H179</f>
        <v>12</v>
      </c>
      <c r="S179" s="83">
        <v>0</v>
      </c>
      <c r="T179" s="84">
        <f>S179*H179</f>
        <v>0</v>
      </c>
      <c r="AR179" s="85" t="s">
        <v>74</v>
      </c>
      <c r="AT179" s="85" t="s">
        <v>69</v>
      </c>
      <c r="AU179" s="85" t="s">
        <v>38</v>
      </c>
      <c r="AY179" s="8" t="s">
        <v>64</v>
      </c>
      <c r="BE179" s="86">
        <f>IF(N179="základní",J179,0)</f>
        <v>0</v>
      </c>
      <c r="BF179" s="86">
        <f>IF(N179="snížená",J179,0)</f>
        <v>0</v>
      </c>
      <c r="BG179" s="86">
        <f>IF(N179="zákl. přenesená",J179,0)</f>
        <v>0</v>
      </c>
      <c r="BH179" s="86">
        <f>IF(N179="sníž. přenesená",J179,0)</f>
        <v>0</v>
      </c>
      <c r="BI179" s="86">
        <f>IF(N179="nulová",J179,0)</f>
        <v>0</v>
      </c>
      <c r="BJ179" s="8" t="s">
        <v>38</v>
      </c>
      <c r="BK179" s="86">
        <f>ROUND(I179*H179,2)</f>
        <v>0</v>
      </c>
      <c r="BL179" s="8" t="s">
        <v>70</v>
      </c>
      <c r="BM179" s="85" t="s">
        <v>81</v>
      </c>
    </row>
    <row r="180" spans="2:65" s="1" customFormat="1" x14ac:dyDescent="0.2">
      <c r="B180" s="16"/>
      <c r="D180" s="87" t="s">
        <v>67</v>
      </c>
      <c r="F180" s="90" t="s">
        <v>348</v>
      </c>
      <c r="L180" s="16"/>
      <c r="M180" s="89"/>
      <c r="T180" s="24"/>
      <c r="AT180" s="8" t="s">
        <v>67</v>
      </c>
      <c r="AU180" s="8" t="s">
        <v>38</v>
      </c>
    </row>
    <row r="181" spans="2:65" s="1" customFormat="1" ht="16.5" customHeight="1" x14ac:dyDescent="0.2">
      <c r="B181" s="74"/>
      <c r="C181" s="75" t="s">
        <v>420</v>
      </c>
      <c r="D181" s="75" t="s">
        <v>65</v>
      </c>
      <c r="E181" s="76" t="s">
        <v>304</v>
      </c>
      <c r="F181" s="77" t="s">
        <v>303</v>
      </c>
      <c r="G181" s="78" t="s">
        <v>71</v>
      </c>
      <c r="H181" s="79">
        <v>9</v>
      </c>
      <c r="I181" s="80">
        <v>0</v>
      </c>
      <c r="J181" s="80">
        <f>ROUND(I181*H181,2)</f>
        <v>0</v>
      </c>
      <c r="K181" s="77"/>
      <c r="L181" s="16"/>
      <c r="M181" s="81" t="s">
        <v>0</v>
      </c>
      <c r="N181" s="82" t="s">
        <v>22</v>
      </c>
      <c r="O181" s="83">
        <v>2.9000000000000001E-2</v>
      </c>
      <c r="P181" s="83">
        <f>O181*H181</f>
        <v>0.26100000000000001</v>
      </c>
      <c r="Q181" s="83">
        <v>0</v>
      </c>
      <c r="R181" s="83">
        <f>Q181*H181</f>
        <v>0</v>
      </c>
      <c r="S181" s="83">
        <v>0</v>
      </c>
      <c r="T181" s="84">
        <f>S181*H181</f>
        <v>0</v>
      </c>
      <c r="AR181" s="85" t="s">
        <v>70</v>
      </c>
      <c r="AT181" s="85" t="s">
        <v>65</v>
      </c>
      <c r="AU181" s="85" t="s">
        <v>38</v>
      </c>
      <c r="AY181" s="8" t="s">
        <v>64</v>
      </c>
      <c r="BE181" s="86">
        <f>IF(N181="základní",J181,0)</f>
        <v>0</v>
      </c>
      <c r="BF181" s="86">
        <f>IF(N181="snížená",J181,0)</f>
        <v>0</v>
      </c>
      <c r="BG181" s="86">
        <f>IF(N181="zákl. přenesená",J181,0)</f>
        <v>0</v>
      </c>
      <c r="BH181" s="86">
        <f>IF(N181="sníž. přenesená",J181,0)</f>
        <v>0</v>
      </c>
      <c r="BI181" s="86">
        <f>IF(N181="nulová",J181,0)</f>
        <v>0</v>
      </c>
      <c r="BJ181" s="8" t="s">
        <v>38</v>
      </c>
      <c r="BK181" s="86">
        <f>ROUND(I181*H181,2)</f>
        <v>0</v>
      </c>
      <c r="BL181" s="8" t="s">
        <v>70</v>
      </c>
      <c r="BM181" s="85" t="s">
        <v>80</v>
      </c>
    </row>
    <row r="182" spans="2:65" s="1" customFormat="1" ht="16.5" customHeight="1" x14ac:dyDescent="0.2">
      <c r="B182" s="74"/>
      <c r="C182" s="91" t="s">
        <v>421</v>
      </c>
      <c r="D182" s="91" t="s">
        <v>69</v>
      </c>
      <c r="E182" s="92" t="s">
        <v>298</v>
      </c>
      <c r="F182" s="93" t="s">
        <v>299</v>
      </c>
      <c r="G182" s="94" t="s">
        <v>71</v>
      </c>
      <c r="H182" s="95">
        <v>9</v>
      </c>
      <c r="I182" s="96">
        <v>0</v>
      </c>
      <c r="J182" s="96">
        <f>ROUND(I182*H182,2)</f>
        <v>0</v>
      </c>
      <c r="K182" s="93"/>
      <c r="L182" s="97"/>
      <c r="M182" s="98" t="s">
        <v>0</v>
      </c>
      <c r="N182" s="99" t="s">
        <v>22</v>
      </c>
      <c r="O182" s="83">
        <v>0</v>
      </c>
      <c r="P182" s="83">
        <f>O182*H182</f>
        <v>0</v>
      </c>
      <c r="Q182" s="83">
        <v>1</v>
      </c>
      <c r="R182" s="83">
        <f>Q182*H182</f>
        <v>9</v>
      </c>
      <c r="S182" s="83">
        <v>0</v>
      </c>
      <c r="T182" s="84">
        <f>S182*H182</f>
        <v>0</v>
      </c>
      <c r="AR182" s="85" t="s">
        <v>74</v>
      </c>
      <c r="AT182" s="85" t="s">
        <v>69</v>
      </c>
      <c r="AU182" s="85" t="s">
        <v>38</v>
      </c>
      <c r="AY182" s="8" t="s">
        <v>64</v>
      </c>
      <c r="BE182" s="86">
        <f>IF(N182="základní",J182,0)</f>
        <v>0</v>
      </c>
      <c r="BF182" s="86">
        <f>IF(N182="snížená",J182,0)</f>
        <v>0</v>
      </c>
      <c r="BG182" s="86">
        <f>IF(N182="zákl. přenesená",J182,0)</f>
        <v>0</v>
      </c>
      <c r="BH182" s="86">
        <f>IF(N182="sníž. přenesená",J182,0)</f>
        <v>0</v>
      </c>
      <c r="BI182" s="86">
        <f>IF(N182="nulová",J182,0)</f>
        <v>0</v>
      </c>
      <c r="BJ182" s="8" t="s">
        <v>38</v>
      </c>
      <c r="BK182" s="86">
        <f>ROUND(I182*H182,2)</f>
        <v>0</v>
      </c>
      <c r="BL182" s="8" t="s">
        <v>70</v>
      </c>
      <c r="BM182" s="85" t="s">
        <v>81</v>
      </c>
    </row>
    <row r="183" spans="2:65" s="1" customFormat="1" x14ac:dyDescent="0.2">
      <c r="B183" s="16"/>
      <c r="D183" s="87" t="s">
        <v>67</v>
      </c>
      <c r="F183" s="90" t="s">
        <v>417</v>
      </c>
      <c r="L183" s="16"/>
      <c r="M183" s="89"/>
      <c r="T183" s="24"/>
      <c r="AT183" s="8" t="s">
        <v>67</v>
      </c>
      <c r="AU183" s="8" t="s">
        <v>38</v>
      </c>
    </row>
    <row r="184" spans="2:65" s="1" customFormat="1" ht="16.5" customHeight="1" x14ac:dyDescent="0.2">
      <c r="B184" s="74"/>
      <c r="C184" s="75" t="s">
        <v>422</v>
      </c>
      <c r="D184" s="75" t="s">
        <v>65</v>
      </c>
      <c r="E184" s="76" t="s">
        <v>306</v>
      </c>
      <c r="F184" s="77" t="s">
        <v>305</v>
      </c>
      <c r="G184" s="78" t="s">
        <v>71</v>
      </c>
      <c r="H184" s="79">
        <v>6</v>
      </c>
      <c r="I184" s="80">
        <v>0</v>
      </c>
      <c r="J184" s="80">
        <f>ROUND(I184*H184,2)</f>
        <v>0</v>
      </c>
      <c r="K184" s="77"/>
      <c r="L184" s="16"/>
      <c r="M184" s="81" t="s">
        <v>0</v>
      </c>
      <c r="N184" s="82" t="s">
        <v>22</v>
      </c>
      <c r="O184" s="83">
        <v>2.9000000000000001E-2</v>
      </c>
      <c r="P184" s="83">
        <f>O184*H184</f>
        <v>0.17400000000000002</v>
      </c>
      <c r="Q184" s="83">
        <v>0</v>
      </c>
      <c r="R184" s="83">
        <f>Q184*H184</f>
        <v>0</v>
      </c>
      <c r="S184" s="83">
        <v>0</v>
      </c>
      <c r="T184" s="84">
        <f>S184*H184</f>
        <v>0</v>
      </c>
      <c r="AR184" s="85" t="s">
        <v>70</v>
      </c>
      <c r="AT184" s="85" t="s">
        <v>65</v>
      </c>
      <c r="AU184" s="85" t="s">
        <v>38</v>
      </c>
      <c r="AY184" s="8" t="s">
        <v>64</v>
      </c>
      <c r="BE184" s="86">
        <f>IF(N184="základní",J184,0)</f>
        <v>0</v>
      </c>
      <c r="BF184" s="86">
        <f>IF(N184="snížená",J184,0)</f>
        <v>0</v>
      </c>
      <c r="BG184" s="86">
        <f>IF(N184="zákl. přenesená",J184,0)</f>
        <v>0</v>
      </c>
      <c r="BH184" s="86">
        <f>IF(N184="sníž. přenesená",J184,0)</f>
        <v>0</v>
      </c>
      <c r="BI184" s="86">
        <f>IF(N184="nulová",J184,0)</f>
        <v>0</v>
      </c>
      <c r="BJ184" s="8" t="s">
        <v>38</v>
      </c>
      <c r="BK184" s="86">
        <f>ROUND(I184*H184,2)</f>
        <v>0</v>
      </c>
      <c r="BL184" s="8" t="s">
        <v>70</v>
      </c>
      <c r="BM184" s="85" t="s">
        <v>80</v>
      </c>
    </row>
    <row r="185" spans="2:65" s="1" customFormat="1" ht="16.5" customHeight="1" x14ac:dyDescent="0.2">
      <c r="B185" s="74"/>
      <c r="C185" s="91" t="s">
        <v>423</v>
      </c>
      <c r="D185" s="91" t="s">
        <v>69</v>
      </c>
      <c r="E185" s="92" t="s">
        <v>300</v>
      </c>
      <c r="F185" s="93" t="s">
        <v>319</v>
      </c>
      <c r="G185" s="94" t="s">
        <v>71</v>
      </c>
      <c r="H185" s="95">
        <v>6</v>
      </c>
      <c r="I185" s="96">
        <v>0</v>
      </c>
      <c r="J185" s="96">
        <f>ROUND(I185*H185,2)</f>
        <v>0</v>
      </c>
      <c r="K185" s="93"/>
      <c r="L185" s="97"/>
      <c r="M185" s="98" t="s">
        <v>0</v>
      </c>
      <c r="N185" s="99" t="s">
        <v>22</v>
      </c>
      <c r="O185" s="83">
        <v>0</v>
      </c>
      <c r="P185" s="83">
        <f>O185*H185</f>
        <v>0</v>
      </c>
      <c r="Q185" s="83">
        <v>1</v>
      </c>
      <c r="R185" s="83">
        <f>Q185*H185</f>
        <v>6</v>
      </c>
      <c r="S185" s="83">
        <v>0</v>
      </c>
      <c r="T185" s="84">
        <f>S185*H185</f>
        <v>0</v>
      </c>
      <c r="AR185" s="85" t="s">
        <v>74</v>
      </c>
      <c r="AT185" s="85" t="s">
        <v>69</v>
      </c>
      <c r="AU185" s="85" t="s">
        <v>38</v>
      </c>
      <c r="AY185" s="8" t="s">
        <v>64</v>
      </c>
      <c r="BE185" s="86">
        <f>IF(N185="základní",J185,0)</f>
        <v>0</v>
      </c>
      <c r="BF185" s="86">
        <f>IF(N185="snížená",J185,0)</f>
        <v>0</v>
      </c>
      <c r="BG185" s="86">
        <f>IF(N185="zákl. přenesená",J185,0)</f>
        <v>0</v>
      </c>
      <c r="BH185" s="86">
        <f>IF(N185="sníž. přenesená",J185,0)</f>
        <v>0</v>
      </c>
      <c r="BI185" s="86">
        <f>IF(N185="nulová",J185,0)</f>
        <v>0</v>
      </c>
      <c r="BJ185" s="8" t="s">
        <v>38</v>
      </c>
      <c r="BK185" s="86">
        <f>ROUND(I185*H185,2)</f>
        <v>0</v>
      </c>
      <c r="BL185" s="8" t="s">
        <v>70</v>
      </c>
      <c r="BM185" s="85" t="s">
        <v>81</v>
      </c>
    </row>
    <row r="186" spans="2:65" s="1" customFormat="1" x14ac:dyDescent="0.2">
      <c r="B186" s="16"/>
      <c r="D186" s="87" t="s">
        <v>67</v>
      </c>
      <c r="F186" s="90" t="s">
        <v>424</v>
      </c>
      <c r="L186" s="16"/>
      <c r="M186" s="89"/>
      <c r="T186" s="24"/>
      <c r="AT186" s="8" t="s">
        <v>67</v>
      </c>
      <c r="AU186" s="8" t="s">
        <v>38</v>
      </c>
    </row>
    <row r="187" spans="2:65" s="6" customFormat="1" ht="13.2" x14ac:dyDescent="0.25">
      <c r="B187" s="63"/>
      <c r="D187" s="64"/>
      <c r="E187" s="72"/>
      <c r="F187" s="200" t="s">
        <v>318</v>
      </c>
      <c r="J187" s="73"/>
      <c r="L187" s="63"/>
      <c r="M187" s="67"/>
      <c r="P187" s="68">
        <f>SUM(P189:P544)</f>
        <v>974.06199999999978</v>
      </c>
      <c r="R187" s="68">
        <f>SUM(R189:R544)</f>
        <v>12.58672</v>
      </c>
      <c r="T187" s="69">
        <f>SUM(T189:T544)</f>
        <v>0</v>
      </c>
      <c r="AR187" s="64" t="s">
        <v>38</v>
      </c>
      <c r="AT187" s="70" t="s">
        <v>33</v>
      </c>
      <c r="AU187" s="70" t="s">
        <v>36</v>
      </c>
      <c r="AY187" s="64" t="s">
        <v>64</v>
      </c>
      <c r="BK187" s="71"/>
    </row>
    <row r="188" spans="2:65" s="1" customFormat="1" ht="16.5" customHeight="1" x14ac:dyDescent="0.2">
      <c r="B188" s="74"/>
      <c r="C188" s="75" t="s">
        <v>371</v>
      </c>
      <c r="D188" s="75" t="s">
        <v>65</v>
      </c>
      <c r="E188" s="76" t="s">
        <v>308</v>
      </c>
      <c r="F188" s="77" t="s">
        <v>307</v>
      </c>
      <c r="G188" s="78" t="s">
        <v>71</v>
      </c>
      <c r="H188" s="79">
        <v>4</v>
      </c>
      <c r="I188" s="80">
        <v>0</v>
      </c>
      <c r="J188" s="80">
        <f>ROUND(I188*H188,2)</f>
        <v>0</v>
      </c>
      <c r="K188" s="77"/>
      <c r="L188" s="16"/>
      <c r="M188" s="81" t="s">
        <v>0</v>
      </c>
      <c r="N188" s="82" t="s">
        <v>22</v>
      </c>
      <c r="O188" s="83">
        <v>2.9000000000000001E-2</v>
      </c>
      <c r="P188" s="83">
        <f>O188*H188</f>
        <v>0.11600000000000001</v>
      </c>
      <c r="Q188" s="83">
        <v>0</v>
      </c>
      <c r="R188" s="83">
        <f>Q188*H188</f>
        <v>0</v>
      </c>
      <c r="S188" s="83">
        <v>0</v>
      </c>
      <c r="T188" s="84">
        <f>S188*H188</f>
        <v>0</v>
      </c>
      <c r="AR188" s="85" t="s">
        <v>70</v>
      </c>
      <c r="AT188" s="85" t="s">
        <v>65</v>
      </c>
      <c r="AU188" s="85" t="s">
        <v>38</v>
      </c>
      <c r="AY188" s="8" t="s">
        <v>64</v>
      </c>
      <c r="BE188" s="86">
        <f>IF(N188="základní",J188,0)</f>
        <v>0</v>
      </c>
      <c r="BF188" s="86">
        <f>IF(N188="snížená",J188,0)</f>
        <v>0</v>
      </c>
      <c r="BG188" s="86">
        <f>IF(N188="zákl. přenesená",J188,0)</f>
        <v>0</v>
      </c>
      <c r="BH188" s="86">
        <f>IF(N188="sníž. přenesená",J188,0)</f>
        <v>0</v>
      </c>
      <c r="BI188" s="86">
        <f>IF(N188="nulová",J188,0)</f>
        <v>0</v>
      </c>
      <c r="BJ188" s="8" t="s">
        <v>38</v>
      </c>
      <c r="BK188" s="86">
        <f>ROUND(I188*H188,2)</f>
        <v>0</v>
      </c>
      <c r="BL188" s="8" t="s">
        <v>70</v>
      </c>
      <c r="BM188" s="85" t="s">
        <v>80</v>
      </c>
    </row>
    <row r="189" spans="2:65" s="1" customFormat="1" ht="22.8" x14ac:dyDescent="0.2">
      <c r="B189" s="74"/>
      <c r="C189" s="91" t="s">
        <v>372</v>
      </c>
      <c r="D189" s="91" t="s">
        <v>69</v>
      </c>
      <c r="E189" s="92" t="s">
        <v>302</v>
      </c>
      <c r="F189" s="93" t="s">
        <v>301</v>
      </c>
      <c r="G189" s="94" t="s">
        <v>71</v>
      </c>
      <c r="H189" s="95">
        <v>4</v>
      </c>
      <c r="I189" s="96">
        <v>0</v>
      </c>
      <c r="J189" s="96">
        <f>ROUND(I189*H189,2)</f>
        <v>0</v>
      </c>
      <c r="K189" s="93"/>
      <c r="L189" s="97"/>
      <c r="M189" s="98" t="s">
        <v>0</v>
      </c>
      <c r="N189" s="99" t="s">
        <v>22</v>
      </c>
      <c r="O189" s="83">
        <v>0</v>
      </c>
      <c r="P189" s="83">
        <f>O189*H189</f>
        <v>0</v>
      </c>
      <c r="Q189" s="83">
        <v>1</v>
      </c>
      <c r="R189" s="83">
        <f>Q189*H189</f>
        <v>4</v>
      </c>
      <c r="S189" s="83">
        <v>0</v>
      </c>
      <c r="T189" s="84">
        <f>S189*H189</f>
        <v>0</v>
      </c>
      <c r="AR189" s="85" t="s">
        <v>74</v>
      </c>
      <c r="AT189" s="85" t="s">
        <v>69</v>
      </c>
      <c r="AU189" s="85" t="s">
        <v>38</v>
      </c>
      <c r="AY189" s="8" t="s">
        <v>64</v>
      </c>
      <c r="BE189" s="86">
        <f>IF(N189="základní",J189,0)</f>
        <v>0</v>
      </c>
      <c r="BF189" s="86">
        <f>IF(N189="snížená",J189,0)</f>
        <v>0</v>
      </c>
      <c r="BG189" s="86">
        <f>IF(N189="zákl. přenesená",J189,0)</f>
        <v>0</v>
      </c>
      <c r="BH189" s="86">
        <f>IF(N189="sníž. přenesená",J189,0)</f>
        <v>0</v>
      </c>
      <c r="BI189" s="86">
        <f>IF(N189="nulová",J189,0)</f>
        <v>0</v>
      </c>
      <c r="BJ189" s="8" t="s">
        <v>38</v>
      </c>
      <c r="BK189" s="86">
        <f>ROUND(I189*H189,2)</f>
        <v>0</v>
      </c>
      <c r="BL189" s="8" t="s">
        <v>70</v>
      </c>
      <c r="BM189" s="85" t="s">
        <v>81</v>
      </c>
    </row>
    <row r="190" spans="2:65" s="1" customFormat="1" x14ac:dyDescent="0.2">
      <c r="B190" s="16"/>
      <c r="D190" s="87" t="s">
        <v>67</v>
      </c>
      <c r="F190" s="90" t="s">
        <v>339</v>
      </c>
      <c r="L190" s="16"/>
      <c r="M190" s="89"/>
      <c r="T190" s="24"/>
      <c r="AT190" s="8" t="s">
        <v>67</v>
      </c>
      <c r="AU190" s="8" t="s">
        <v>38</v>
      </c>
    </row>
    <row r="191" spans="2:65" s="6" customFormat="1" ht="13.2" x14ac:dyDescent="0.25">
      <c r="B191" s="63"/>
      <c r="D191" s="64"/>
      <c r="E191" s="72"/>
      <c r="F191" s="200" t="s">
        <v>425</v>
      </c>
      <c r="J191" s="73"/>
      <c r="L191" s="63"/>
      <c r="M191" s="67"/>
      <c r="N191" s="203"/>
      <c r="O191" s="203"/>
      <c r="P191" s="204">
        <f>SUM(P196:P638)</f>
        <v>324.37799999999999</v>
      </c>
      <c r="Q191" s="203"/>
      <c r="R191" s="204">
        <f>SUM(R196:R638)</f>
        <v>2.8622400000000003</v>
      </c>
      <c r="S191" s="203"/>
      <c r="T191" s="69">
        <f>SUM(T196:T638)</f>
        <v>0</v>
      </c>
      <c r="AR191" s="64" t="s">
        <v>38</v>
      </c>
      <c r="AT191" s="70" t="s">
        <v>33</v>
      </c>
      <c r="AU191" s="70" t="s">
        <v>36</v>
      </c>
      <c r="AY191" s="64" t="s">
        <v>64</v>
      </c>
      <c r="BK191" s="71"/>
    </row>
    <row r="192" spans="2:65" s="1" customFormat="1" ht="22.8" x14ac:dyDescent="0.2">
      <c r="B192" s="74"/>
      <c r="C192" s="75" t="s">
        <v>428</v>
      </c>
      <c r="D192" s="75" t="s">
        <v>65</v>
      </c>
      <c r="E192" s="76" t="s">
        <v>426</v>
      </c>
      <c r="F192" s="77" t="s">
        <v>427</v>
      </c>
      <c r="G192" s="78" t="s">
        <v>71</v>
      </c>
      <c r="H192" s="79">
        <v>32</v>
      </c>
      <c r="I192" s="80">
        <v>0</v>
      </c>
      <c r="J192" s="80">
        <f t="shared" ref="J192" si="0">ROUND(I192*H192,2)</f>
        <v>0</v>
      </c>
      <c r="K192" s="77"/>
      <c r="L192" s="16"/>
      <c r="M192" s="81" t="s">
        <v>0</v>
      </c>
      <c r="N192" s="199" t="s">
        <v>22</v>
      </c>
      <c r="O192" s="198">
        <v>2.9000000000000001E-2</v>
      </c>
      <c r="P192" s="198">
        <f t="shared" ref="P192" si="1">O192*H192</f>
        <v>0.92800000000000005</v>
      </c>
      <c r="Q192" s="198">
        <v>0</v>
      </c>
      <c r="R192" s="198">
        <f t="shared" ref="R192" si="2">Q192*H192</f>
        <v>0</v>
      </c>
      <c r="S192" s="198">
        <v>0</v>
      </c>
      <c r="T192" s="84">
        <f t="shared" ref="T192" si="3">S192*H192</f>
        <v>0</v>
      </c>
      <c r="AR192" s="85" t="s">
        <v>70</v>
      </c>
      <c r="AT192" s="85" t="s">
        <v>65</v>
      </c>
      <c r="AU192" s="85" t="s">
        <v>38</v>
      </c>
      <c r="AY192" s="8" t="s">
        <v>64</v>
      </c>
      <c r="BE192" s="86">
        <f t="shared" ref="BE192" si="4">IF(N192="základní",J192,0)</f>
        <v>0</v>
      </c>
      <c r="BF192" s="86">
        <f t="shared" ref="BF192" si="5">IF(N192="snížená",J192,0)</f>
        <v>0</v>
      </c>
      <c r="BG192" s="86">
        <f t="shared" ref="BG192" si="6">IF(N192="zákl. přenesená",J192,0)</f>
        <v>0</v>
      </c>
      <c r="BH192" s="86">
        <f t="shared" ref="BH192" si="7">IF(N192="sníž. přenesená",J192,0)</f>
        <v>0</v>
      </c>
      <c r="BI192" s="86">
        <f t="shared" ref="BI192" si="8">IF(N192="nulová",J192,0)</f>
        <v>0</v>
      </c>
      <c r="BJ192" s="8" t="s">
        <v>38</v>
      </c>
      <c r="BK192" s="86">
        <f t="shared" ref="BK192" si="9">ROUND(I192*H192,2)</f>
        <v>0</v>
      </c>
      <c r="BL192" s="8" t="s">
        <v>70</v>
      </c>
      <c r="BM192" s="85" t="s">
        <v>80</v>
      </c>
    </row>
    <row r="193" spans="2:65" s="1" customFormat="1" x14ac:dyDescent="0.2">
      <c r="B193" s="16"/>
      <c r="D193" s="87" t="s">
        <v>66</v>
      </c>
      <c r="F193" s="88" t="s">
        <v>429</v>
      </c>
      <c r="L193" s="16"/>
      <c r="M193" s="89"/>
      <c r="N193" s="196"/>
      <c r="O193" s="196"/>
      <c r="P193" s="196"/>
      <c r="Q193" s="196"/>
      <c r="R193" s="196"/>
      <c r="S193" s="196"/>
      <c r="T193" s="24"/>
      <c r="AT193" s="8" t="s">
        <v>66</v>
      </c>
      <c r="AU193" s="8" t="s">
        <v>38</v>
      </c>
    </row>
    <row r="194" spans="2:65" s="1" customFormat="1" x14ac:dyDescent="0.2">
      <c r="B194" s="16"/>
      <c r="D194" s="87"/>
      <c r="F194" s="195"/>
      <c r="L194" s="16"/>
      <c r="M194" s="89"/>
      <c r="N194" s="196"/>
      <c r="O194" s="196"/>
      <c r="P194" s="196"/>
      <c r="Q194" s="196"/>
      <c r="R194" s="196"/>
      <c r="S194" s="196"/>
      <c r="T194" s="24"/>
      <c r="AT194" s="8"/>
      <c r="AU194" s="8"/>
    </row>
    <row r="195" spans="2:65" s="6" customFormat="1" ht="22.95" customHeight="1" x14ac:dyDescent="0.25">
      <c r="B195" s="63"/>
      <c r="D195" s="64" t="s">
        <v>33</v>
      </c>
      <c r="E195" s="72" t="s">
        <v>88</v>
      </c>
      <c r="F195" s="72" t="s">
        <v>41</v>
      </c>
      <c r="J195" s="73">
        <f>BK195</f>
        <v>0</v>
      </c>
      <c r="L195" s="63"/>
      <c r="M195" s="67"/>
      <c r="P195" s="68">
        <f>SUM(P196:P213)</f>
        <v>324.37799999999999</v>
      </c>
      <c r="R195" s="68">
        <f>SUM(R196:R213)</f>
        <v>2.8622400000000003</v>
      </c>
      <c r="T195" s="69">
        <f>SUM(T196:T213)</f>
        <v>0</v>
      </c>
      <c r="AR195" s="64" t="s">
        <v>38</v>
      </c>
      <c r="AT195" s="70" t="s">
        <v>33</v>
      </c>
      <c r="AU195" s="70" t="s">
        <v>36</v>
      </c>
      <c r="AY195" s="64" t="s">
        <v>64</v>
      </c>
      <c r="BK195" s="71">
        <f>SUM(BK196:BK213)</f>
        <v>0</v>
      </c>
    </row>
    <row r="196" spans="2:65" s="1" customFormat="1" ht="16.5" customHeight="1" x14ac:dyDescent="0.2">
      <c r="B196" s="74"/>
      <c r="C196" s="75">
        <v>501</v>
      </c>
      <c r="D196" s="75" t="s">
        <v>65</v>
      </c>
      <c r="E196" s="76"/>
      <c r="F196" s="77" t="s">
        <v>278</v>
      </c>
      <c r="G196" s="78" t="s">
        <v>90</v>
      </c>
      <c r="H196" s="79">
        <v>1</v>
      </c>
      <c r="I196" s="80">
        <v>0</v>
      </c>
      <c r="J196" s="80">
        <f t="shared" ref="J196:J203" si="10">ROUND(I196*H196,2)</f>
        <v>0</v>
      </c>
      <c r="K196" s="77"/>
      <c r="L196" s="16"/>
      <c r="M196" s="81" t="s">
        <v>0</v>
      </c>
      <c r="N196" s="82" t="s">
        <v>22</v>
      </c>
      <c r="O196" s="83">
        <v>1.18</v>
      </c>
      <c r="P196" s="83">
        <f t="shared" ref="P196:P203" si="11">O196*H196</f>
        <v>1.18</v>
      </c>
      <c r="Q196" s="83">
        <v>6.4000000000000003E-3</v>
      </c>
      <c r="R196" s="83">
        <f t="shared" ref="R196:R203" si="12">Q196*H196</f>
        <v>6.4000000000000003E-3</v>
      </c>
      <c r="S196" s="83">
        <v>0</v>
      </c>
      <c r="T196" s="84">
        <f t="shared" ref="T196:T203" si="13">S196*H196</f>
        <v>0</v>
      </c>
      <c r="AR196" s="85" t="s">
        <v>70</v>
      </c>
      <c r="AT196" s="85" t="s">
        <v>65</v>
      </c>
      <c r="AU196" s="85" t="s">
        <v>38</v>
      </c>
      <c r="AY196" s="8" t="s">
        <v>64</v>
      </c>
      <c r="BE196" s="86">
        <f t="shared" ref="BE196:BE203" si="14">IF(N196="základní",J196,0)</f>
        <v>0</v>
      </c>
      <c r="BF196" s="86">
        <f t="shared" ref="BF196:BF203" si="15">IF(N196="snížená",J196,0)</f>
        <v>0</v>
      </c>
      <c r="BG196" s="86">
        <f t="shared" ref="BG196:BG203" si="16">IF(N196="zákl. přenesená",J196,0)</f>
        <v>0</v>
      </c>
      <c r="BH196" s="86">
        <f t="shared" ref="BH196:BH203" si="17">IF(N196="sníž. přenesená",J196,0)</f>
        <v>0</v>
      </c>
      <c r="BI196" s="86">
        <f t="shared" ref="BI196:BI203" si="18">IF(N196="nulová",J196,0)</f>
        <v>0</v>
      </c>
      <c r="BJ196" s="8" t="s">
        <v>38</v>
      </c>
      <c r="BK196" s="86">
        <f t="shared" ref="BK196:BK203" si="19">ROUND(I196*H196,2)</f>
        <v>0</v>
      </c>
      <c r="BL196" s="8" t="s">
        <v>70</v>
      </c>
      <c r="BM196" s="85" t="s">
        <v>83</v>
      </c>
    </row>
    <row r="197" spans="2:65" s="1" customFormat="1" ht="16.5" customHeight="1" x14ac:dyDescent="0.2">
      <c r="B197" s="74"/>
      <c r="C197" s="75">
        <v>502</v>
      </c>
      <c r="D197" s="75" t="s">
        <v>65</v>
      </c>
      <c r="E197" s="76"/>
      <c r="F197" s="77" t="s">
        <v>279</v>
      </c>
      <c r="G197" s="78" t="s">
        <v>68</v>
      </c>
      <c r="H197" s="79">
        <v>400</v>
      </c>
      <c r="I197" s="80">
        <v>0</v>
      </c>
      <c r="J197" s="80">
        <f t="shared" si="10"/>
        <v>0</v>
      </c>
      <c r="K197" s="77"/>
      <c r="L197" s="16"/>
      <c r="M197" s="81" t="s">
        <v>0</v>
      </c>
      <c r="N197" s="82" t="s">
        <v>22</v>
      </c>
      <c r="O197" s="83">
        <v>0.36299999999999999</v>
      </c>
      <c r="P197" s="83">
        <f t="shared" si="11"/>
        <v>145.19999999999999</v>
      </c>
      <c r="Q197" s="83">
        <v>4.2900000000000004E-3</v>
      </c>
      <c r="R197" s="83">
        <f t="shared" si="12"/>
        <v>1.7160000000000002</v>
      </c>
      <c r="S197" s="83">
        <v>0</v>
      </c>
      <c r="T197" s="84">
        <f t="shared" si="13"/>
        <v>0</v>
      </c>
      <c r="AR197" s="85" t="s">
        <v>70</v>
      </c>
      <c r="AT197" s="85" t="s">
        <v>65</v>
      </c>
      <c r="AU197" s="85" t="s">
        <v>38</v>
      </c>
      <c r="AY197" s="8" t="s">
        <v>64</v>
      </c>
      <c r="BE197" s="86">
        <f t="shared" si="14"/>
        <v>0</v>
      </c>
      <c r="BF197" s="86">
        <f t="shared" si="15"/>
        <v>0</v>
      </c>
      <c r="BG197" s="86">
        <f t="shared" si="16"/>
        <v>0</v>
      </c>
      <c r="BH197" s="86">
        <f t="shared" si="17"/>
        <v>0</v>
      </c>
      <c r="BI197" s="86">
        <f t="shared" si="18"/>
        <v>0</v>
      </c>
      <c r="BJ197" s="8" t="s">
        <v>38</v>
      </c>
      <c r="BK197" s="86">
        <f t="shared" si="19"/>
        <v>0</v>
      </c>
      <c r="BL197" s="8" t="s">
        <v>70</v>
      </c>
      <c r="BM197" s="85" t="s">
        <v>84</v>
      </c>
    </row>
    <row r="198" spans="2:65" s="1" customFormat="1" ht="16.5" customHeight="1" x14ac:dyDescent="0.2">
      <c r="B198" s="74"/>
      <c r="C198" s="75">
        <v>503</v>
      </c>
      <c r="D198" s="75" t="s">
        <v>65</v>
      </c>
      <c r="E198" s="76"/>
      <c r="F198" s="77" t="s">
        <v>91</v>
      </c>
      <c r="G198" s="78" t="s">
        <v>90</v>
      </c>
      <c r="H198" s="79">
        <v>1</v>
      </c>
      <c r="I198" s="80">
        <v>0</v>
      </c>
      <c r="J198" s="80">
        <f t="shared" si="10"/>
        <v>0</v>
      </c>
      <c r="K198" s="77"/>
      <c r="L198" s="16"/>
      <c r="M198" s="81" t="s">
        <v>0</v>
      </c>
      <c r="N198" s="82" t="s">
        <v>22</v>
      </c>
      <c r="O198" s="83">
        <v>0.36299999999999999</v>
      </c>
      <c r="P198" s="83">
        <f t="shared" si="11"/>
        <v>0.36299999999999999</v>
      </c>
      <c r="Q198" s="83">
        <v>4.2900000000000004E-3</v>
      </c>
      <c r="R198" s="83">
        <f t="shared" si="12"/>
        <v>4.2900000000000004E-3</v>
      </c>
      <c r="S198" s="83">
        <v>0</v>
      </c>
      <c r="T198" s="84">
        <f t="shared" si="13"/>
        <v>0</v>
      </c>
      <c r="AR198" s="85" t="s">
        <v>70</v>
      </c>
      <c r="AT198" s="85" t="s">
        <v>65</v>
      </c>
      <c r="AU198" s="85" t="s">
        <v>38</v>
      </c>
      <c r="AY198" s="8" t="s">
        <v>64</v>
      </c>
      <c r="BE198" s="86">
        <f t="shared" si="14"/>
        <v>0</v>
      </c>
      <c r="BF198" s="86">
        <f t="shared" si="15"/>
        <v>0</v>
      </c>
      <c r="BG198" s="86">
        <f t="shared" si="16"/>
        <v>0</v>
      </c>
      <c r="BH198" s="86">
        <f t="shared" si="17"/>
        <v>0</v>
      </c>
      <c r="BI198" s="86">
        <f t="shared" si="18"/>
        <v>0</v>
      </c>
      <c r="BJ198" s="8" t="s">
        <v>38</v>
      </c>
      <c r="BK198" s="86">
        <f t="shared" si="19"/>
        <v>0</v>
      </c>
      <c r="BL198" s="8" t="s">
        <v>70</v>
      </c>
      <c r="BM198" s="85" t="s">
        <v>84</v>
      </c>
    </row>
    <row r="199" spans="2:65" s="1" customFormat="1" ht="16.5" customHeight="1" x14ac:dyDescent="0.2">
      <c r="B199" s="74"/>
      <c r="C199" s="75">
        <v>504</v>
      </c>
      <c r="D199" s="75" t="s">
        <v>65</v>
      </c>
      <c r="E199" s="76"/>
      <c r="F199" s="77" t="s">
        <v>289</v>
      </c>
      <c r="G199" s="78" t="s">
        <v>90</v>
      </c>
      <c r="H199" s="79">
        <v>1</v>
      </c>
      <c r="I199" s="80">
        <v>0</v>
      </c>
      <c r="J199" s="80">
        <f t="shared" si="10"/>
        <v>0</v>
      </c>
      <c r="K199" s="77"/>
      <c r="L199" s="16"/>
      <c r="M199" s="81" t="s">
        <v>0</v>
      </c>
      <c r="N199" s="82" t="s">
        <v>22</v>
      </c>
      <c r="O199" s="83">
        <v>0.625</v>
      </c>
      <c r="P199" s="83">
        <f t="shared" si="11"/>
        <v>0.625</v>
      </c>
      <c r="Q199" s="83">
        <v>2E-3</v>
      </c>
      <c r="R199" s="83">
        <f t="shared" si="12"/>
        <v>2E-3</v>
      </c>
      <c r="S199" s="83">
        <v>0</v>
      </c>
      <c r="T199" s="84">
        <f t="shared" si="13"/>
        <v>0</v>
      </c>
      <c r="AR199" s="85" t="s">
        <v>70</v>
      </c>
      <c r="AT199" s="85" t="s">
        <v>65</v>
      </c>
      <c r="AU199" s="85" t="s">
        <v>38</v>
      </c>
      <c r="AY199" s="8" t="s">
        <v>64</v>
      </c>
      <c r="BE199" s="86">
        <f t="shared" si="14"/>
        <v>0</v>
      </c>
      <c r="BF199" s="86">
        <f t="shared" si="15"/>
        <v>0</v>
      </c>
      <c r="BG199" s="86">
        <f t="shared" si="16"/>
        <v>0</v>
      </c>
      <c r="BH199" s="86">
        <f t="shared" si="17"/>
        <v>0</v>
      </c>
      <c r="BI199" s="86">
        <f t="shared" si="18"/>
        <v>0</v>
      </c>
      <c r="BJ199" s="8" t="s">
        <v>38</v>
      </c>
      <c r="BK199" s="86">
        <f t="shared" si="19"/>
        <v>0</v>
      </c>
      <c r="BL199" s="8" t="s">
        <v>70</v>
      </c>
      <c r="BM199" s="85" t="s">
        <v>85</v>
      </c>
    </row>
    <row r="200" spans="2:65" s="1" customFormat="1" ht="16.5" customHeight="1" x14ac:dyDescent="0.2">
      <c r="B200" s="74"/>
      <c r="C200" s="75">
        <v>505</v>
      </c>
      <c r="D200" s="75" t="s">
        <v>65</v>
      </c>
      <c r="E200" s="76"/>
      <c r="F200" s="77" t="s">
        <v>280</v>
      </c>
      <c r="G200" s="78" t="s">
        <v>73</v>
      </c>
      <c r="H200" s="79">
        <v>8</v>
      </c>
      <c r="I200" s="80">
        <v>0</v>
      </c>
      <c r="J200" s="80">
        <f t="shared" si="10"/>
        <v>0</v>
      </c>
      <c r="K200" s="77"/>
      <c r="L200" s="16"/>
      <c r="M200" s="81" t="s">
        <v>0</v>
      </c>
      <c r="N200" s="82" t="s">
        <v>22</v>
      </c>
      <c r="O200" s="83">
        <v>0.625</v>
      </c>
      <c r="P200" s="83">
        <f t="shared" si="11"/>
        <v>5</v>
      </c>
      <c r="Q200" s="83">
        <v>2E-3</v>
      </c>
      <c r="R200" s="83">
        <f t="shared" si="12"/>
        <v>1.6E-2</v>
      </c>
      <c r="S200" s="83">
        <v>0</v>
      </c>
      <c r="T200" s="84">
        <f t="shared" si="13"/>
        <v>0</v>
      </c>
      <c r="AR200" s="85" t="s">
        <v>70</v>
      </c>
      <c r="AT200" s="85" t="s">
        <v>65</v>
      </c>
      <c r="AU200" s="85" t="s">
        <v>38</v>
      </c>
      <c r="AY200" s="8" t="s">
        <v>64</v>
      </c>
      <c r="BE200" s="86">
        <f t="shared" si="14"/>
        <v>0</v>
      </c>
      <c r="BF200" s="86">
        <f t="shared" si="15"/>
        <v>0</v>
      </c>
      <c r="BG200" s="86">
        <f t="shared" si="16"/>
        <v>0</v>
      </c>
      <c r="BH200" s="86">
        <f t="shared" si="17"/>
        <v>0</v>
      </c>
      <c r="BI200" s="86">
        <f t="shared" si="18"/>
        <v>0</v>
      </c>
      <c r="BJ200" s="8" t="s">
        <v>38</v>
      </c>
      <c r="BK200" s="86">
        <f t="shared" si="19"/>
        <v>0</v>
      </c>
      <c r="BL200" s="8" t="s">
        <v>70</v>
      </c>
      <c r="BM200" s="85" t="s">
        <v>85</v>
      </c>
    </row>
    <row r="201" spans="2:65" s="1" customFormat="1" ht="16.5" customHeight="1" x14ac:dyDescent="0.2">
      <c r="B201" s="74"/>
      <c r="C201" s="75">
        <v>506</v>
      </c>
      <c r="D201" s="75" t="s">
        <v>65</v>
      </c>
      <c r="E201" s="76"/>
      <c r="F201" s="77" t="s">
        <v>281</v>
      </c>
      <c r="G201" s="78" t="s">
        <v>73</v>
      </c>
      <c r="H201" s="79">
        <v>4</v>
      </c>
      <c r="I201" s="80">
        <v>0</v>
      </c>
      <c r="J201" s="80">
        <f t="shared" si="10"/>
        <v>0</v>
      </c>
      <c r="K201" s="77"/>
      <c r="L201" s="16"/>
      <c r="M201" s="81" t="s">
        <v>0</v>
      </c>
      <c r="N201" s="82" t="s">
        <v>22</v>
      </c>
      <c r="O201" s="83">
        <v>0.33400000000000002</v>
      </c>
      <c r="P201" s="83">
        <f t="shared" si="11"/>
        <v>1.3360000000000001</v>
      </c>
      <c r="Q201" s="83">
        <v>2.1700000000000001E-3</v>
      </c>
      <c r="R201" s="83">
        <f t="shared" si="12"/>
        <v>8.6800000000000002E-3</v>
      </c>
      <c r="S201" s="83">
        <v>0</v>
      </c>
      <c r="T201" s="84">
        <f t="shared" si="13"/>
        <v>0</v>
      </c>
      <c r="AR201" s="85" t="s">
        <v>70</v>
      </c>
      <c r="AT201" s="85" t="s">
        <v>65</v>
      </c>
      <c r="AU201" s="85" t="s">
        <v>38</v>
      </c>
      <c r="AY201" s="8" t="s">
        <v>64</v>
      </c>
      <c r="BE201" s="86">
        <f t="shared" si="14"/>
        <v>0</v>
      </c>
      <c r="BF201" s="86">
        <f t="shared" si="15"/>
        <v>0</v>
      </c>
      <c r="BG201" s="86">
        <f t="shared" si="16"/>
        <v>0</v>
      </c>
      <c r="BH201" s="86">
        <f t="shared" si="17"/>
        <v>0</v>
      </c>
      <c r="BI201" s="86">
        <f t="shared" si="18"/>
        <v>0</v>
      </c>
      <c r="BJ201" s="8" t="s">
        <v>38</v>
      </c>
      <c r="BK201" s="86">
        <f t="shared" si="19"/>
        <v>0</v>
      </c>
      <c r="BL201" s="8" t="s">
        <v>70</v>
      </c>
      <c r="BM201" s="85" t="s">
        <v>86</v>
      </c>
    </row>
    <row r="202" spans="2:65" s="1" customFormat="1" ht="16.5" customHeight="1" x14ac:dyDescent="0.2">
      <c r="B202" s="74"/>
      <c r="C202" s="75">
        <v>507</v>
      </c>
      <c r="D202" s="75" t="s">
        <v>65</v>
      </c>
      <c r="E202" s="76"/>
      <c r="F202" s="77" t="s">
        <v>282</v>
      </c>
      <c r="G202" s="78" t="s">
        <v>73</v>
      </c>
      <c r="H202" s="79">
        <v>8</v>
      </c>
      <c r="I202" s="80">
        <v>0</v>
      </c>
      <c r="J202" s="80">
        <f t="shared" si="10"/>
        <v>0</v>
      </c>
      <c r="K202" s="77"/>
      <c r="L202" s="16"/>
      <c r="M202" s="81" t="s">
        <v>0</v>
      </c>
      <c r="N202" s="82" t="s">
        <v>22</v>
      </c>
      <c r="O202" s="83">
        <v>0.33400000000000002</v>
      </c>
      <c r="P202" s="83">
        <f t="shared" si="11"/>
        <v>2.6720000000000002</v>
      </c>
      <c r="Q202" s="83">
        <v>2.1700000000000001E-3</v>
      </c>
      <c r="R202" s="83">
        <f t="shared" si="12"/>
        <v>1.736E-2</v>
      </c>
      <c r="S202" s="83">
        <v>0</v>
      </c>
      <c r="T202" s="84">
        <f t="shared" si="13"/>
        <v>0</v>
      </c>
      <c r="AR202" s="85" t="s">
        <v>70</v>
      </c>
      <c r="AT202" s="85" t="s">
        <v>65</v>
      </c>
      <c r="AU202" s="85" t="s">
        <v>38</v>
      </c>
      <c r="AY202" s="8" t="s">
        <v>64</v>
      </c>
      <c r="BE202" s="86">
        <f t="shared" si="14"/>
        <v>0</v>
      </c>
      <c r="BF202" s="86">
        <f t="shared" si="15"/>
        <v>0</v>
      </c>
      <c r="BG202" s="86">
        <f t="shared" si="16"/>
        <v>0</v>
      </c>
      <c r="BH202" s="86">
        <f t="shared" si="17"/>
        <v>0</v>
      </c>
      <c r="BI202" s="86">
        <f t="shared" si="18"/>
        <v>0</v>
      </c>
      <c r="BJ202" s="8" t="s">
        <v>38</v>
      </c>
      <c r="BK202" s="86">
        <f t="shared" si="19"/>
        <v>0</v>
      </c>
      <c r="BL202" s="8" t="s">
        <v>70</v>
      </c>
      <c r="BM202" s="85" t="s">
        <v>86</v>
      </c>
    </row>
    <row r="203" spans="2:65" s="1" customFormat="1" ht="16.5" customHeight="1" x14ac:dyDescent="0.2">
      <c r="B203" s="74"/>
      <c r="C203" s="75">
        <v>508</v>
      </c>
      <c r="D203" s="75" t="s">
        <v>65</v>
      </c>
      <c r="E203" s="76"/>
      <c r="F203" s="77" t="s">
        <v>290</v>
      </c>
      <c r="G203" s="78" t="s">
        <v>292</v>
      </c>
      <c r="H203" s="79">
        <v>500</v>
      </c>
      <c r="I203" s="80">
        <v>0</v>
      </c>
      <c r="J203" s="80">
        <f t="shared" si="10"/>
        <v>0</v>
      </c>
      <c r="K203" s="77"/>
      <c r="L203" s="16"/>
      <c r="M203" s="81" t="s">
        <v>0</v>
      </c>
      <c r="N203" s="82" t="s">
        <v>22</v>
      </c>
      <c r="O203" s="83">
        <v>0.33400000000000002</v>
      </c>
      <c r="P203" s="83">
        <f t="shared" si="11"/>
        <v>167</v>
      </c>
      <c r="Q203" s="83">
        <v>2.1700000000000001E-3</v>
      </c>
      <c r="R203" s="83">
        <f t="shared" si="12"/>
        <v>1.085</v>
      </c>
      <c r="S203" s="83">
        <v>0</v>
      </c>
      <c r="T203" s="84">
        <f t="shared" si="13"/>
        <v>0</v>
      </c>
      <c r="AR203" s="85" t="s">
        <v>70</v>
      </c>
      <c r="AT203" s="85" t="s">
        <v>65</v>
      </c>
      <c r="AU203" s="85" t="s">
        <v>38</v>
      </c>
      <c r="AY203" s="8" t="s">
        <v>64</v>
      </c>
      <c r="BE203" s="86">
        <f t="shared" si="14"/>
        <v>0</v>
      </c>
      <c r="BF203" s="86">
        <f t="shared" si="15"/>
        <v>0</v>
      </c>
      <c r="BG203" s="86">
        <f t="shared" si="16"/>
        <v>0</v>
      </c>
      <c r="BH203" s="86">
        <f t="shared" si="17"/>
        <v>0</v>
      </c>
      <c r="BI203" s="86">
        <f t="shared" si="18"/>
        <v>0</v>
      </c>
      <c r="BJ203" s="8" t="s">
        <v>38</v>
      </c>
      <c r="BK203" s="86">
        <f t="shared" si="19"/>
        <v>0</v>
      </c>
      <c r="BL203" s="8" t="s">
        <v>70</v>
      </c>
      <c r="BM203" s="85" t="s">
        <v>86</v>
      </c>
    </row>
    <row r="204" spans="2:65" s="1" customFormat="1" x14ac:dyDescent="0.2">
      <c r="B204" s="16"/>
      <c r="D204" s="87" t="s">
        <v>66</v>
      </c>
      <c r="F204" s="88" t="s">
        <v>291</v>
      </c>
      <c r="L204" s="16"/>
      <c r="M204" s="89"/>
      <c r="T204" s="24"/>
      <c r="AT204" s="8" t="s">
        <v>66</v>
      </c>
      <c r="AU204" s="8" t="s">
        <v>36</v>
      </c>
    </row>
    <row r="205" spans="2:65" s="1" customFormat="1" ht="16.5" customHeight="1" x14ac:dyDescent="0.2">
      <c r="B205" s="74"/>
      <c r="C205" s="75">
        <v>509</v>
      </c>
      <c r="D205" s="75" t="s">
        <v>65</v>
      </c>
      <c r="E205" s="76"/>
      <c r="F205" s="77" t="s">
        <v>283</v>
      </c>
      <c r="G205" s="78" t="s">
        <v>90</v>
      </c>
      <c r="H205" s="79">
        <v>1</v>
      </c>
      <c r="I205" s="80">
        <v>0</v>
      </c>
      <c r="J205" s="80">
        <f>ROUND(I205*H205,2)</f>
        <v>0</v>
      </c>
      <c r="K205" s="77"/>
      <c r="L205" s="16"/>
      <c r="M205" s="81" t="s">
        <v>0</v>
      </c>
      <c r="N205" s="82" t="s">
        <v>22</v>
      </c>
      <c r="O205" s="83">
        <v>0.33400000000000002</v>
      </c>
      <c r="P205" s="83">
        <f>O205*H205</f>
        <v>0.33400000000000002</v>
      </c>
      <c r="Q205" s="83">
        <v>2.1700000000000001E-3</v>
      </c>
      <c r="R205" s="83">
        <f>Q205*H205</f>
        <v>2.1700000000000001E-3</v>
      </c>
      <c r="S205" s="83">
        <v>0</v>
      </c>
      <c r="T205" s="84">
        <f>S205*H205</f>
        <v>0</v>
      </c>
      <c r="AR205" s="85" t="s">
        <v>70</v>
      </c>
      <c r="AT205" s="85" t="s">
        <v>65</v>
      </c>
      <c r="AU205" s="85" t="s">
        <v>38</v>
      </c>
      <c r="AY205" s="8" t="s">
        <v>64</v>
      </c>
      <c r="BE205" s="86">
        <f>IF(N205="základní",J205,0)</f>
        <v>0</v>
      </c>
      <c r="BF205" s="86">
        <f>IF(N205="snížená",J205,0)</f>
        <v>0</v>
      </c>
      <c r="BG205" s="86">
        <f>IF(N205="zákl. přenesená",J205,0)</f>
        <v>0</v>
      </c>
      <c r="BH205" s="86">
        <f>IF(N205="sníž. přenesená",J205,0)</f>
        <v>0</v>
      </c>
      <c r="BI205" s="86">
        <f>IF(N205="nulová",J205,0)</f>
        <v>0</v>
      </c>
      <c r="BJ205" s="8" t="s">
        <v>38</v>
      </c>
      <c r="BK205" s="86">
        <f>ROUND(I205*H205,2)</f>
        <v>0</v>
      </c>
      <c r="BL205" s="8" t="s">
        <v>70</v>
      </c>
      <c r="BM205" s="85" t="s">
        <v>86</v>
      </c>
    </row>
    <row r="206" spans="2:65" s="1" customFormat="1" x14ac:dyDescent="0.2">
      <c r="B206" s="16"/>
      <c r="D206" s="87" t="s">
        <v>66</v>
      </c>
      <c r="F206" s="88" t="s">
        <v>284</v>
      </c>
      <c r="L206" s="16"/>
      <c r="M206" s="89"/>
      <c r="T206" s="24"/>
      <c r="AT206" s="8" t="s">
        <v>66</v>
      </c>
      <c r="AU206" s="8" t="s">
        <v>36</v>
      </c>
    </row>
    <row r="207" spans="2:65" s="1" customFormat="1" x14ac:dyDescent="0.2">
      <c r="B207" s="16"/>
      <c r="D207" s="87" t="s">
        <v>72</v>
      </c>
      <c r="F207" s="90" t="s">
        <v>285</v>
      </c>
      <c r="L207" s="16"/>
      <c r="M207" s="89"/>
      <c r="T207" s="24"/>
      <c r="AT207" s="8" t="s">
        <v>72</v>
      </c>
      <c r="AU207" s="8" t="s">
        <v>36</v>
      </c>
    </row>
    <row r="208" spans="2:65" s="1" customFormat="1" ht="16.5" customHeight="1" x14ac:dyDescent="0.2">
      <c r="B208" s="74"/>
      <c r="C208" s="75">
        <v>510</v>
      </c>
      <c r="D208" s="75" t="s">
        <v>65</v>
      </c>
      <c r="E208" s="76"/>
      <c r="F208" s="77" t="s">
        <v>89</v>
      </c>
      <c r="G208" s="78" t="s">
        <v>90</v>
      </c>
      <c r="H208" s="79">
        <v>1</v>
      </c>
      <c r="I208" s="80">
        <v>0</v>
      </c>
      <c r="J208" s="80">
        <f>ROUND(I208*H208,2)</f>
        <v>0</v>
      </c>
      <c r="K208" s="77"/>
      <c r="L208" s="16"/>
      <c r="M208" s="81" t="s">
        <v>0</v>
      </c>
      <c r="N208" s="82" t="s">
        <v>22</v>
      </c>
      <c r="O208" s="83">
        <v>0.33400000000000002</v>
      </c>
      <c r="P208" s="83">
        <f>O208*H208</f>
        <v>0.33400000000000002</v>
      </c>
      <c r="Q208" s="83">
        <v>2.1700000000000001E-3</v>
      </c>
      <c r="R208" s="83">
        <f>Q208*H208</f>
        <v>2.1700000000000001E-3</v>
      </c>
      <c r="S208" s="83">
        <v>0</v>
      </c>
      <c r="T208" s="84">
        <f>S208*H208</f>
        <v>0</v>
      </c>
      <c r="AR208" s="85" t="s">
        <v>70</v>
      </c>
      <c r="AT208" s="85" t="s">
        <v>65</v>
      </c>
      <c r="AU208" s="85" t="s">
        <v>38</v>
      </c>
      <c r="AY208" s="8" t="s">
        <v>64</v>
      </c>
      <c r="BE208" s="86">
        <f>IF(N208="základní",J208,0)</f>
        <v>0</v>
      </c>
      <c r="BF208" s="86">
        <f>IF(N208="snížená",J208,0)</f>
        <v>0</v>
      </c>
      <c r="BG208" s="86">
        <f>IF(N208="zákl. přenesená",J208,0)</f>
        <v>0</v>
      </c>
      <c r="BH208" s="86">
        <f>IF(N208="sníž. přenesená",J208,0)</f>
        <v>0</v>
      </c>
      <c r="BI208" s="86">
        <f>IF(N208="nulová",J208,0)</f>
        <v>0</v>
      </c>
      <c r="BJ208" s="8" t="s">
        <v>38</v>
      </c>
      <c r="BK208" s="86">
        <f>ROUND(I208*H208,2)</f>
        <v>0</v>
      </c>
      <c r="BL208" s="8" t="s">
        <v>70</v>
      </c>
      <c r="BM208" s="85" t="s">
        <v>86</v>
      </c>
    </row>
    <row r="209" spans="2:65" s="1" customFormat="1" x14ac:dyDescent="0.2">
      <c r="B209" s="16"/>
      <c r="D209" s="87" t="s">
        <v>66</v>
      </c>
      <c r="F209" s="88" t="s">
        <v>89</v>
      </c>
      <c r="L209" s="16"/>
      <c r="M209" s="89"/>
      <c r="T209" s="24"/>
      <c r="AT209" s="8" t="s">
        <v>66</v>
      </c>
      <c r="AU209" s="8" t="s">
        <v>36</v>
      </c>
    </row>
    <row r="210" spans="2:65" s="1" customFormat="1" ht="19.2" x14ac:dyDescent="0.2">
      <c r="B210" s="16"/>
      <c r="D210" s="87" t="s">
        <v>72</v>
      </c>
      <c r="F210" s="90" t="s">
        <v>286</v>
      </c>
      <c r="L210" s="16"/>
      <c r="M210" s="89"/>
      <c r="T210" s="24"/>
      <c r="AT210" s="8" t="s">
        <v>72</v>
      </c>
      <c r="AU210" s="8" t="s">
        <v>36</v>
      </c>
    </row>
    <row r="211" spans="2:65" s="1" customFormat="1" ht="16.5" customHeight="1" x14ac:dyDescent="0.2">
      <c r="B211" s="74"/>
      <c r="C211" s="75">
        <v>511</v>
      </c>
      <c r="D211" s="75" t="s">
        <v>65</v>
      </c>
      <c r="E211" s="76"/>
      <c r="F211" s="77" t="s">
        <v>287</v>
      </c>
      <c r="G211" s="78" t="s">
        <v>90</v>
      </c>
      <c r="H211" s="79">
        <v>1</v>
      </c>
      <c r="I211" s="80">
        <v>0</v>
      </c>
      <c r="J211" s="80">
        <f>ROUND(I211*H211,2)</f>
        <v>0</v>
      </c>
      <c r="K211" s="77"/>
      <c r="L211" s="16"/>
      <c r="M211" s="81" t="s">
        <v>0</v>
      </c>
      <c r="N211" s="82" t="s">
        <v>22</v>
      </c>
      <c r="O211" s="83">
        <v>0.33400000000000002</v>
      </c>
      <c r="P211" s="83">
        <f>O211*H211</f>
        <v>0.33400000000000002</v>
      </c>
      <c r="Q211" s="83">
        <v>2.1700000000000001E-3</v>
      </c>
      <c r="R211" s="83">
        <f>Q211*H211</f>
        <v>2.1700000000000001E-3</v>
      </c>
      <c r="S211" s="83">
        <v>0</v>
      </c>
      <c r="T211" s="84">
        <f>S211*H211</f>
        <v>0</v>
      </c>
      <c r="AR211" s="85" t="s">
        <v>70</v>
      </c>
      <c r="AT211" s="85" t="s">
        <v>65</v>
      </c>
      <c r="AU211" s="85" t="s">
        <v>38</v>
      </c>
      <c r="AY211" s="8" t="s">
        <v>64</v>
      </c>
      <c r="BE211" s="86">
        <f>IF(N211="základní",J211,0)</f>
        <v>0</v>
      </c>
      <c r="BF211" s="86">
        <f>IF(N211="snížená",J211,0)</f>
        <v>0</v>
      </c>
      <c r="BG211" s="86">
        <f>IF(N211="zákl. přenesená",J211,0)</f>
        <v>0</v>
      </c>
      <c r="BH211" s="86">
        <f>IF(N211="sníž. přenesená",J211,0)</f>
        <v>0</v>
      </c>
      <c r="BI211" s="86">
        <f>IF(N211="nulová",J211,0)</f>
        <v>0</v>
      </c>
      <c r="BJ211" s="8" t="s">
        <v>38</v>
      </c>
      <c r="BK211" s="86">
        <f>ROUND(I211*H211,2)</f>
        <v>0</v>
      </c>
      <c r="BL211" s="8" t="s">
        <v>70</v>
      </c>
      <c r="BM211" s="85" t="s">
        <v>86</v>
      </c>
    </row>
    <row r="212" spans="2:65" s="1" customFormat="1" x14ac:dyDescent="0.2">
      <c r="B212" s="16"/>
      <c r="D212" s="87" t="s">
        <v>66</v>
      </c>
      <c r="F212" s="88" t="s">
        <v>287</v>
      </c>
      <c r="L212" s="16"/>
      <c r="M212" s="89"/>
      <c r="T212" s="24"/>
      <c r="AT212" s="8" t="s">
        <v>66</v>
      </c>
      <c r="AU212" s="8" t="s">
        <v>36</v>
      </c>
    </row>
    <row r="213" spans="2:65" s="1" customFormat="1" ht="19.2" x14ac:dyDescent="0.2">
      <c r="B213" s="16"/>
      <c r="D213" s="87" t="s">
        <v>72</v>
      </c>
      <c r="F213" s="90" t="s">
        <v>288</v>
      </c>
      <c r="L213" s="16"/>
      <c r="M213" s="89"/>
      <c r="T213" s="24"/>
      <c r="AT213" s="8" t="s">
        <v>72</v>
      </c>
      <c r="AU213" s="8" t="s">
        <v>36</v>
      </c>
    </row>
    <row r="214" spans="2:65" s="1" customFormat="1" ht="6.9" customHeight="1" x14ac:dyDescent="0.2">
      <c r="B214" s="18"/>
      <c r="C214" s="19"/>
      <c r="D214" s="19"/>
      <c r="E214" s="19"/>
      <c r="F214" s="19"/>
      <c r="G214" s="19"/>
      <c r="H214" s="19"/>
      <c r="I214" s="19"/>
      <c r="J214" s="19"/>
      <c r="K214" s="19"/>
      <c r="L214" s="16"/>
    </row>
  </sheetData>
  <autoFilter ref="C89:K213" xr:uid="{00000000-0009-0000-0000-000001000000}"/>
  <mergeCells count="13">
    <mergeCell ref="E82:H82"/>
    <mergeCell ref="E30:H30"/>
    <mergeCell ref="E51:H51"/>
    <mergeCell ref="E53:H53"/>
    <mergeCell ref="E55:H55"/>
    <mergeCell ref="E78:H78"/>
    <mergeCell ref="E80:H80"/>
    <mergeCell ref="E29:H29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scale="80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topLeftCell="A400" zoomScale="110" zoomScaleNormal="110" workbookViewId="0">
      <selection activeCell="H97" sqref="H97"/>
    </sheetView>
  </sheetViews>
  <sheetFormatPr defaultRowHeight="10.199999999999999" x14ac:dyDescent="0.2"/>
  <cols>
    <col min="1" max="1" width="8.28515625" style="100" customWidth="1"/>
    <col min="2" max="2" width="1.7109375" style="100" customWidth="1"/>
    <col min="3" max="4" width="5" style="100" customWidth="1"/>
    <col min="5" max="5" width="11.7109375" style="100" customWidth="1"/>
    <col min="6" max="6" width="9.140625" style="100" customWidth="1"/>
    <col min="7" max="7" width="5" style="100" customWidth="1"/>
    <col min="8" max="8" width="77.85546875" style="100" customWidth="1"/>
    <col min="9" max="10" width="20" style="100" customWidth="1"/>
    <col min="11" max="11" width="1.7109375" style="100" customWidth="1"/>
  </cols>
  <sheetData>
    <row r="1" spans="2:11" customFormat="1" ht="37.5" customHeight="1" x14ac:dyDescent="0.2"/>
    <row r="2" spans="2:11" customFormat="1" ht="7.5" customHeight="1" x14ac:dyDescent="0.2">
      <c r="B2" s="101"/>
      <c r="C2" s="102"/>
      <c r="D2" s="102"/>
      <c r="E2" s="102"/>
      <c r="F2" s="102"/>
      <c r="G2" s="102"/>
      <c r="H2" s="102"/>
      <c r="I2" s="102"/>
      <c r="J2" s="102"/>
      <c r="K2" s="103"/>
    </row>
    <row r="3" spans="2:11" s="7" customFormat="1" ht="45" customHeight="1" x14ac:dyDescent="0.2">
      <c r="B3" s="104"/>
      <c r="C3" s="214" t="s">
        <v>92</v>
      </c>
      <c r="D3" s="214"/>
      <c r="E3" s="214"/>
      <c r="F3" s="214"/>
      <c r="G3" s="214"/>
      <c r="H3" s="214"/>
      <c r="I3" s="214"/>
      <c r="J3" s="214"/>
      <c r="K3" s="105"/>
    </row>
    <row r="4" spans="2:11" customFormat="1" ht="25.5" customHeight="1" x14ac:dyDescent="0.3">
      <c r="B4" s="106"/>
      <c r="C4" s="215" t="s">
        <v>93</v>
      </c>
      <c r="D4" s="215"/>
      <c r="E4" s="215"/>
      <c r="F4" s="215"/>
      <c r="G4" s="215"/>
      <c r="H4" s="215"/>
      <c r="I4" s="215"/>
      <c r="J4" s="215"/>
      <c r="K4" s="107"/>
    </row>
    <row r="5" spans="2:11" customFormat="1" ht="5.25" customHeight="1" x14ac:dyDescent="0.2">
      <c r="B5" s="106"/>
      <c r="C5" s="108"/>
      <c r="D5" s="108"/>
      <c r="E5" s="108"/>
      <c r="F5" s="108"/>
      <c r="G5" s="108"/>
      <c r="H5" s="108"/>
      <c r="I5" s="108"/>
      <c r="J5" s="108"/>
      <c r="K5" s="107"/>
    </row>
    <row r="6" spans="2:11" customFormat="1" ht="15" customHeight="1" x14ac:dyDescent="0.2">
      <c r="B6" s="106"/>
      <c r="C6" s="213" t="s">
        <v>94</v>
      </c>
      <c r="D6" s="213"/>
      <c r="E6" s="213"/>
      <c r="F6" s="213"/>
      <c r="G6" s="213"/>
      <c r="H6" s="213"/>
      <c r="I6" s="213"/>
      <c r="J6" s="213"/>
      <c r="K6" s="107"/>
    </row>
    <row r="7" spans="2:11" customFormat="1" ht="15" customHeight="1" x14ac:dyDescent="0.2">
      <c r="B7" s="110"/>
      <c r="C7" s="213" t="s">
        <v>95</v>
      </c>
      <c r="D7" s="213"/>
      <c r="E7" s="213"/>
      <c r="F7" s="213"/>
      <c r="G7" s="213"/>
      <c r="H7" s="213"/>
      <c r="I7" s="213"/>
      <c r="J7" s="213"/>
      <c r="K7" s="107"/>
    </row>
    <row r="8" spans="2:11" customFormat="1" ht="12.75" customHeight="1" x14ac:dyDescent="0.2">
      <c r="B8" s="110"/>
      <c r="C8" s="109"/>
      <c r="D8" s="109"/>
      <c r="E8" s="109"/>
      <c r="F8" s="109"/>
      <c r="G8" s="109"/>
      <c r="H8" s="109"/>
      <c r="I8" s="109"/>
      <c r="J8" s="109"/>
      <c r="K8" s="107"/>
    </row>
    <row r="9" spans="2:11" customFormat="1" ht="15" customHeight="1" x14ac:dyDescent="0.2">
      <c r="B9" s="110"/>
      <c r="C9" s="213" t="s">
        <v>96</v>
      </c>
      <c r="D9" s="213"/>
      <c r="E9" s="213"/>
      <c r="F9" s="213"/>
      <c r="G9" s="213"/>
      <c r="H9" s="213"/>
      <c r="I9" s="213"/>
      <c r="J9" s="213"/>
      <c r="K9" s="107"/>
    </row>
    <row r="10" spans="2:11" customFormat="1" ht="15" customHeight="1" x14ac:dyDescent="0.2">
      <c r="B10" s="110"/>
      <c r="C10" s="109"/>
      <c r="D10" s="213" t="s">
        <v>97</v>
      </c>
      <c r="E10" s="213"/>
      <c r="F10" s="213"/>
      <c r="G10" s="213"/>
      <c r="H10" s="213"/>
      <c r="I10" s="213"/>
      <c r="J10" s="213"/>
      <c r="K10" s="107"/>
    </row>
    <row r="11" spans="2:11" customFormat="1" ht="15" customHeight="1" x14ac:dyDescent="0.2">
      <c r="B11" s="110"/>
      <c r="C11" s="111"/>
      <c r="D11" s="213" t="s">
        <v>98</v>
      </c>
      <c r="E11" s="213"/>
      <c r="F11" s="213"/>
      <c r="G11" s="213"/>
      <c r="H11" s="213"/>
      <c r="I11" s="213"/>
      <c r="J11" s="213"/>
      <c r="K11" s="107"/>
    </row>
    <row r="12" spans="2:11" customFormat="1" ht="15" customHeight="1" x14ac:dyDescent="0.2">
      <c r="B12" s="110"/>
      <c r="C12" s="111"/>
      <c r="D12" s="109"/>
      <c r="E12" s="109"/>
      <c r="F12" s="109"/>
      <c r="G12" s="109"/>
      <c r="H12" s="109"/>
      <c r="I12" s="109"/>
      <c r="J12" s="109"/>
      <c r="K12" s="107"/>
    </row>
    <row r="13" spans="2:11" customFormat="1" ht="15" customHeight="1" x14ac:dyDescent="0.2">
      <c r="B13" s="110"/>
      <c r="C13" s="111"/>
      <c r="D13" s="112" t="s">
        <v>99</v>
      </c>
      <c r="E13" s="109"/>
      <c r="F13" s="109"/>
      <c r="G13" s="109"/>
      <c r="H13" s="109"/>
      <c r="I13" s="109"/>
      <c r="J13" s="109"/>
      <c r="K13" s="107"/>
    </row>
    <row r="14" spans="2:11" customFormat="1" ht="12.75" customHeight="1" x14ac:dyDescent="0.2">
      <c r="B14" s="110"/>
      <c r="C14" s="111"/>
      <c r="D14" s="111"/>
      <c r="E14" s="111"/>
      <c r="F14" s="111"/>
      <c r="G14" s="111"/>
      <c r="H14" s="111"/>
      <c r="I14" s="111"/>
      <c r="J14" s="111"/>
      <c r="K14" s="107"/>
    </row>
    <row r="15" spans="2:11" customFormat="1" ht="15" customHeight="1" x14ac:dyDescent="0.2">
      <c r="B15" s="110"/>
      <c r="C15" s="111"/>
      <c r="D15" s="213" t="s">
        <v>100</v>
      </c>
      <c r="E15" s="213"/>
      <c r="F15" s="213"/>
      <c r="G15" s="213"/>
      <c r="H15" s="213"/>
      <c r="I15" s="213"/>
      <c r="J15" s="213"/>
      <c r="K15" s="107"/>
    </row>
    <row r="16" spans="2:11" customFormat="1" ht="15" customHeight="1" x14ac:dyDescent="0.2">
      <c r="B16" s="110"/>
      <c r="C16" s="111"/>
      <c r="D16" s="213" t="s">
        <v>101</v>
      </c>
      <c r="E16" s="213"/>
      <c r="F16" s="213"/>
      <c r="G16" s="213"/>
      <c r="H16" s="213"/>
      <c r="I16" s="213"/>
      <c r="J16" s="213"/>
      <c r="K16" s="107"/>
    </row>
    <row r="17" spans="2:11" customFormat="1" ht="15" customHeight="1" x14ac:dyDescent="0.2">
      <c r="B17" s="110"/>
      <c r="C17" s="111"/>
      <c r="D17" s="213" t="s">
        <v>102</v>
      </c>
      <c r="E17" s="213"/>
      <c r="F17" s="213"/>
      <c r="G17" s="213"/>
      <c r="H17" s="213"/>
      <c r="I17" s="213"/>
      <c r="J17" s="213"/>
      <c r="K17" s="107"/>
    </row>
    <row r="18" spans="2:11" customFormat="1" ht="15" customHeight="1" x14ac:dyDescent="0.2">
      <c r="B18" s="110"/>
      <c r="C18" s="111"/>
      <c r="D18" s="111"/>
      <c r="E18" s="113" t="s">
        <v>35</v>
      </c>
      <c r="F18" s="213" t="s">
        <v>103</v>
      </c>
      <c r="G18" s="213"/>
      <c r="H18" s="213"/>
      <c r="I18" s="213"/>
      <c r="J18" s="213"/>
      <c r="K18" s="107"/>
    </row>
    <row r="19" spans="2:11" customFormat="1" ht="15" customHeight="1" x14ac:dyDescent="0.2">
      <c r="B19" s="110"/>
      <c r="C19" s="111"/>
      <c r="D19" s="111"/>
      <c r="E19" s="113" t="s">
        <v>104</v>
      </c>
      <c r="F19" s="213" t="s">
        <v>105</v>
      </c>
      <c r="G19" s="213"/>
      <c r="H19" s="213"/>
      <c r="I19" s="213"/>
      <c r="J19" s="213"/>
      <c r="K19" s="107"/>
    </row>
    <row r="20" spans="2:11" customFormat="1" ht="15" customHeight="1" x14ac:dyDescent="0.2">
      <c r="B20" s="110"/>
      <c r="C20" s="111"/>
      <c r="D20" s="111"/>
      <c r="E20" s="113" t="s">
        <v>106</v>
      </c>
      <c r="F20" s="213" t="s">
        <v>107</v>
      </c>
      <c r="G20" s="213"/>
      <c r="H20" s="213"/>
      <c r="I20" s="213"/>
      <c r="J20" s="213"/>
      <c r="K20" s="107"/>
    </row>
    <row r="21" spans="2:11" customFormat="1" ht="15" customHeight="1" x14ac:dyDescent="0.2">
      <c r="B21" s="110"/>
      <c r="C21" s="111"/>
      <c r="D21" s="111"/>
      <c r="E21" s="113" t="s">
        <v>40</v>
      </c>
      <c r="F21" s="213" t="s">
        <v>108</v>
      </c>
      <c r="G21" s="213"/>
      <c r="H21" s="213"/>
      <c r="I21" s="213"/>
      <c r="J21" s="213"/>
      <c r="K21" s="107"/>
    </row>
    <row r="22" spans="2:11" customFormat="1" ht="15" customHeight="1" x14ac:dyDescent="0.2">
      <c r="B22" s="110"/>
      <c r="C22" s="111"/>
      <c r="D22" s="111"/>
      <c r="E22" s="113" t="s">
        <v>88</v>
      </c>
      <c r="F22" s="213" t="s">
        <v>87</v>
      </c>
      <c r="G22" s="213"/>
      <c r="H22" s="213"/>
      <c r="I22" s="213"/>
      <c r="J22" s="213"/>
      <c r="K22" s="107"/>
    </row>
    <row r="23" spans="2:11" customFormat="1" ht="15" customHeight="1" x14ac:dyDescent="0.2">
      <c r="B23" s="110"/>
      <c r="C23" s="111"/>
      <c r="D23" s="111"/>
      <c r="E23" s="113" t="s">
        <v>37</v>
      </c>
      <c r="F23" s="213" t="s">
        <v>109</v>
      </c>
      <c r="G23" s="213"/>
      <c r="H23" s="213"/>
      <c r="I23" s="213"/>
      <c r="J23" s="213"/>
      <c r="K23" s="107"/>
    </row>
    <row r="24" spans="2:11" customFormat="1" ht="12.75" customHeight="1" x14ac:dyDescent="0.2">
      <c r="B24" s="110"/>
      <c r="C24" s="111"/>
      <c r="D24" s="111"/>
      <c r="E24" s="111"/>
      <c r="F24" s="111"/>
      <c r="G24" s="111"/>
      <c r="H24" s="111"/>
      <c r="I24" s="111"/>
      <c r="J24" s="111"/>
      <c r="K24" s="107"/>
    </row>
    <row r="25" spans="2:11" customFormat="1" ht="15" customHeight="1" x14ac:dyDescent="0.2">
      <c r="B25" s="110"/>
      <c r="C25" s="213" t="s">
        <v>110</v>
      </c>
      <c r="D25" s="213"/>
      <c r="E25" s="213"/>
      <c r="F25" s="213"/>
      <c r="G25" s="213"/>
      <c r="H25" s="213"/>
      <c r="I25" s="213"/>
      <c r="J25" s="213"/>
      <c r="K25" s="107"/>
    </row>
    <row r="26" spans="2:11" customFormat="1" ht="15" customHeight="1" x14ac:dyDescent="0.2">
      <c r="B26" s="110"/>
      <c r="C26" s="213" t="s">
        <v>111</v>
      </c>
      <c r="D26" s="213"/>
      <c r="E26" s="213"/>
      <c r="F26" s="213"/>
      <c r="G26" s="213"/>
      <c r="H26" s="213"/>
      <c r="I26" s="213"/>
      <c r="J26" s="213"/>
      <c r="K26" s="107"/>
    </row>
    <row r="27" spans="2:11" customFormat="1" ht="15" customHeight="1" x14ac:dyDescent="0.2">
      <c r="B27" s="110"/>
      <c r="C27" s="109"/>
      <c r="D27" s="213" t="s">
        <v>112</v>
      </c>
      <c r="E27" s="213"/>
      <c r="F27" s="213"/>
      <c r="G27" s="213"/>
      <c r="H27" s="213"/>
      <c r="I27" s="213"/>
      <c r="J27" s="213"/>
      <c r="K27" s="107"/>
    </row>
    <row r="28" spans="2:11" customFormat="1" ht="15" customHeight="1" x14ac:dyDescent="0.2">
      <c r="B28" s="110"/>
      <c r="C28" s="111"/>
      <c r="D28" s="213" t="s">
        <v>113</v>
      </c>
      <c r="E28" s="213"/>
      <c r="F28" s="213"/>
      <c r="G28" s="213"/>
      <c r="H28" s="213"/>
      <c r="I28" s="213"/>
      <c r="J28" s="213"/>
      <c r="K28" s="107"/>
    </row>
    <row r="29" spans="2:11" customFormat="1" ht="12.75" customHeight="1" x14ac:dyDescent="0.2">
      <c r="B29" s="110"/>
      <c r="C29" s="111"/>
      <c r="D29" s="111"/>
      <c r="E29" s="111"/>
      <c r="F29" s="111"/>
      <c r="G29" s="111"/>
      <c r="H29" s="111"/>
      <c r="I29" s="111"/>
      <c r="J29" s="111"/>
      <c r="K29" s="107"/>
    </row>
    <row r="30" spans="2:11" customFormat="1" ht="15" customHeight="1" x14ac:dyDescent="0.2">
      <c r="B30" s="110"/>
      <c r="C30" s="111"/>
      <c r="D30" s="213" t="s">
        <v>114</v>
      </c>
      <c r="E30" s="213"/>
      <c r="F30" s="213"/>
      <c r="G30" s="213"/>
      <c r="H30" s="213"/>
      <c r="I30" s="213"/>
      <c r="J30" s="213"/>
      <c r="K30" s="107"/>
    </row>
    <row r="31" spans="2:11" customFormat="1" ht="15" customHeight="1" x14ac:dyDescent="0.2">
      <c r="B31" s="110"/>
      <c r="C31" s="111"/>
      <c r="D31" s="213" t="s">
        <v>115</v>
      </c>
      <c r="E31" s="213"/>
      <c r="F31" s="213"/>
      <c r="G31" s="213"/>
      <c r="H31" s="213"/>
      <c r="I31" s="213"/>
      <c r="J31" s="213"/>
      <c r="K31" s="107"/>
    </row>
    <row r="32" spans="2:11" customFormat="1" ht="12.75" customHeight="1" x14ac:dyDescent="0.2">
      <c r="B32" s="110"/>
      <c r="C32" s="111"/>
      <c r="D32" s="111"/>
      <c r="E32" s="111"/>
      <c r="F32" s="111"/>
      <c r="G32" s="111"/>
      <c r="H32" s="111"/>
      <c r="I32" s="111"/>
      <c r="J32" s="111"/>
      <c r="K32" s="107"/>
    </row>
    <row r="33" spans="2:11" customFormat="1" ht="15" customHeight="1" x14ac:dyDescent="0.2">
      <c r="B33" s="110"/>
      <c r="C33" s="111"/>
      <c r="D33" s="213" t="s">
        <v>116</v>
      </c>
      <c r="E33" s="213"/>
      <c r="F33" s="213"/>
      <c r="G33" s="213"/>
      <c r="H33" s="213"/>
      <c r="I33" s="213"/>
      <c r="J33" s="213"/>
      <c r="K33" s="107"/>
    </row>
    <row r="34" spans="2:11" customFormat="1" ht="15" customHeight="1" x14ac:dyDescent="0.2">
      <c r="B34" s="110"/>
      <c r="C34" s="111"/>
      <c r="D34" s="213" t="s">
        <v>117</v>
      </c>
      <c r="E34" s="213"/>
      <c r="F34" s="213"/>
      <c r="G34" s="213"/>
      <c r="H34" s="213"/>
      <c r="I34" s="213"/>
      <c r="J34" s="213"/>
      <c r="K34" s="107"/>
    </row>
    <row r="35" spans="2:11" customFormat="1" ht="15" customHeight="1" x14ac:dyDescent="0.2">
      <c r="B35" s="110"/>
      <c r="C35" s="111"/>
      <c r="D35" s="213" t="s">
        <v>118</v>
      </c>
      <c r="E35" s="213"/>
      <c r="F35" s="213"/>
      <c r="G35" s="213"/>
      <c r="H35" s="213"/>
      <c r="I35" s="213"/>
      <c r="J35" s="213"/>
      <c r="K35" s="107"/>
    </row>
    <row r="36" spans="2:11" customFormat="1" ht="15" customHeight="1" x14ac:dyDescent="0.2">
      <c r="B36" s="110"/>
      <c r="C36" s="111"/>
      <c r="D36" s="109"/>
      <c r="E36" s="112" t="s">
        <v>52</v>
      </c>
      <c r="F36" s="109"/>
      <c r="G36" s="213" t="s">
        <v>119</v>
      </c>
      <c r="H36" s="213"/>
      <c r="I36" s="213"/>
      <c r="J36" s="213"/>
      <c r="K36" s="107"/>
    </row>
    <row r="37" spans="2:11" customFormat="1" ht="30.75" customHeight="1" x14ac:dyDescent="0.2">
      <c r="B37" s="110"/>
      <c r="C37" s="111"/>
      <c r="D37" s="109"/>
      <c r="E37" s="112" t="s">
        <v>120</v>
      </c>
      <c r="F37" s="109"/>
      <c r="G37" s="213" t="s">
        <v>121</v>
      </c>
      <c r="H37" s="213"/>
      <c r="I37" s="213"/>
      <c r="J37" s="213"/>
      <c r="K37" s="107"/>
    </row>
    <row r="38" spans="2:11" customFormat="1" ht="15" customHeight="1" x14ac:dyDescent="0.2">
      <c r="B38" s="110"/>
      <c r="C38" s="111"/>
      <c r="D38" s="109"/>
      <c r="E38" s="112" t="s">
        <v>29</v>
      </c>
      <c r="F38" s="109"/>
      <c r="G38" s="213" t="s">
        <v>122</v>
      </c>
      <c r="H38" s="213"/>
      <c r="I38" s="213"/>
      <c r="J38" s="213"/>
      <c r="K38" s="107"/>
    </row>
    <row r="39" spans="2:11" customFormat="1" ht="15" customHeight="1" x14ac:dyDescent="0.2">
      <c r="B39" s="110"/>
      <c r="C39" s="111"/>
      <c r="D39" s="109"/>
      <c r="E39" s="112" t="s">
        <v>30</v>
      </c>
      <c r="F39" s="109"/>
      <c r="G39" s="213" t="s">
        <v>123</v>
      </c>
      <c r="H39" s="213"/>
      <c r="I39" s="213"/>
      <c r="J39" s="213"/>
      <c r="K39" s="107"/>
    </row>
    <row r="40" spans="2:11" customFormat="1" ht="15" customHeight="1" x14ac:dyDescent="0.2">
      <c r="B40" s="110"/>
      <c r="C40" s="111"/>
      <c r="D40" s="109"/>
      <c r="E40" s="112" t="s">
        <v>53</v>
      </c>
      <c r="F40" s="109"/>
      <c r="G40" s="213" t="s">
        <v>124</v>
      </c>
      <c r="H40" s="213"/>
      <c r="I40" s="213"/>
      <c r="J40" s="213"/>
      <c r="K40" s="107"/>
    </row>
    <row r="41" spans="2:11" customFormat="1" ht="15" customHeight="1" x14ac:dyDescent="0.2">
      <c r="B41" s="110"/>
      <c r="C41" s="111"/>
      <c r="D41" s="109"/>
      <c r="E41" s="112" t="s">
        <v>54</v>
      </c>
      <c r="F41" s="109"/>
      <c r="G41" s="213" t="s">
        <v>125</v>
      </c>
      <c r="H41" s="213"/>
      <c r="I41" s="213"/>
      <c r="J41" s="213"/>
      <c r="K41" s="107"/>
    </row>
    <row r="42" spans="2:11" customFormat="1" ht="15" customHeight="1" x14ac:dyDescent="0.2">
      <c r="B42" s="110"/>
      <c r="C42" s="111"/>
      <c r="D42" s="109"/>
      <c r="E42" s="112" t="s">
        <v>126</v>
      </c>
      <c r="F42" s="109"/>
      <c r="G42" s="213" t="s">
        <v>127</v>
      </c>
      <c r="H42" s="213"/>
      <c r="I42" s="213"/>
      <c r="J42" s="213"/>
      <c r="K42" s="107"/>
    </row>
    <row r="43" spans="2:11" customFormat="1" ht="15" customHeight="1" x14ac:dyDescent="0.2">
      <c r="B43" s="110"/>
      <c r="C43" s="111"/>
      <c r="D43" s="109"/>
      <c r="E43" s="112"/>
      <c r="F43" s="109"/>
      <c r="G43" s="213" t="s">
        <v>128</v>
      </c>
      <c r="H43" s="213"/>
      <c r="I43" s="213"/>
      <c r="J43" s="213"/>
      <c r="K43" s="107"/>
    </row>
    <row r="44" spans="2:11" customFormat="1" ht="15" customHeight="1" x14ac:dyDescent="0.2">
      <c r="B44" s="110"/>
      <c r="C44" s="111"/>
      <c r="D44" s="109"/>
      <c r="E44" s="112" t="s">
        <v>129</v>
      </c>
      <c r="F44" s="109"/>
      <c r="G44" s="213" t="s">
        <v>130</v>
      </c>
      <c r="H44" s="213"/>
      <c r="I44" s="213"/>
      <c r="J44" s="213"/>
      <c r="K44" s="107"/>
    </row>
    <row r="45" spans="2:11" customFormat="1" ht="15" customHeight="1" x14ac:dyDescent="0.2">
      <c r="B45" s="110"/>
      <c r="C45" s="111"/>
      <c r="D45" s="109"/>
      <c r="E45" s="112" t="s">
        <v>56</v>
      </c>
      <c r="F45" s="109"/>
      <c r="G45" s="213" t="s">
        <v>131</v>
      </c>
      <c r="H45" s="213"/>
      <c r="I45" s="213"/>
      <c r="J45" s="213"/>
      <c r="K45" s="107"/>
    </row>
    <row r="46" spans="2:11" customFormat="1" ht="12.75" customHeight="1" x14ac:dyDescent="0.2">
      <c r="B46" s="110"/>
      <c r="C46" s="111"/>
      <c r="D46" s="109"/>
      <c r="E46" s="109"/>
      <c r="F46" s="109"/>
      <c r="G46" s="109"/>
      <c r="H46" s="109"/>
      <c r="I46" s="109"/>
      <c r="J46" s="109"/>
      <c r="K46" s="107"/>
    </row>
    <row r="47" spans="2:11" customFormat="1" ht="15" customHeight="1" x14ac:dyDescent="0.2">
      <c r="B47" s="110"/>
      <c r="C47" s="111"/>
      <c r="D47" s="213" t="s">
        <v>132</v>
      </c>
      <c r="E47" s="213"/>
      <c r="F47" s="213"/>
      <c r="G47" s="213"/>
      <c r="H47" s="213"/>
      <c r="I47" s="213"/>
      <c r="J47" s="213"/>
      <c r="K47" s="107"/>
    </row>
    <row r="48" spans="2:11" customFormat="1" ht="15" customHeight="1" x14ac:dyDescent="0.2">
      <c r="B48" s="110"/>
      <c r="C48" s="111"/>
      <c r="D48" s="111"/>
      <c r="E48" s="213" t="s">
        <v>133</v>
      </c>
      <c r="F48" s="213"/>
      <c r="G48" s="213"/>
      <c r="H48" s="213"/>
      <c r="I48" s="213"/>
      <c r="J48" s="213"/>
      <c r="K48" s="107"/>
    </row>
    <row r="49" spans="2:11" customFormat="1" ht="15" customHeight="1" x14ac:dyDescent="0.2">
      <c r="B49" s="110"/>
      <c r="C49" s="111"/>
      <c r="D49" s="111"/>
      <c r="E49" s="213" t="s">
        <v>134</v>
      </c>
      <c r="F49" s="213"/>
      <c r="G49" s="213"/>
      <c r="H49" s="213"/>
      <c r="I49" s="213"/>
      <c r="J49" s="213"/>
      <c r="K49" s="107"/>
    </row>
    <row r="50" spans="2:11" customFormat="1" ht="15" customHeight="1" x14ac:dyDescent="0.2">
      <c r="B50" s="110"/>
      <c r="C50" s="111"/>
      <c r="D50" s="111"/>
      <c r="E50" s="213" t="s">
        <v>135</v>
      </c>
      <c r="F50" s="213"/>
      <c r="G50" s="213"/>
      <c r="H50" s="213"/>
      <c r="I50" s="213"/>
      <c r="J50" s="213"/>
      <c r="K50" s="107"/>
    </row>
    <row r="51" spans="2:11" customFormat="1" ht="15" customHeight="1" x14ac:dyDescent="0.2">
      <c r="B51" s="110"/>
      <c r="C51" s="111"/>
      <c r="D51" s="213" t="s">
        <v>136</v>
      </c>
      <c r="E51" s="213"/>
      <c r="F51" s="213"/>
      <c r="G51" s="213"/>
      <c r="H51" s="213"/>
      <c r="I51" s="213"/>
      <c r="J51" s="213"/>
      <c r="K51" s="107"/>
    </row>
    <row r="52" spans="2:11" customFormat="1" ht="25.5" customHeight="1" x14ac:dyDescent="0.3">
      <c r="B52" s="106"/>
      <c r="C52" s="215" t="s">
        <v>137</v>
      </c>
      <c r="D52" s="215"/>
      <c r="E52" s="215"/>
      <c r="F52" s="215"/>
      <c r="G52" s="215"/>
      <c r="H52" s="215"/>
      <c r="I52" s="215"/>
      <c r="J52" s="215"/>
      <c r="K52" s="107"/>
    </row>
    <row r="53" spans="2:11" customFormat="1" ht="5.25" customHeight="1" x14ac:dyDescent="0.2">
      <c r="B53" s="106"/>
      <c r="C53" s="108"/>
      <c r="D53" s="108"/>
      <c r="E53" s="108"/>
      <c r="F53" s="108"/>
      <c r="G53" s="108"/>
      <c r="H53" s="108"/>
      <c r="I53" s="108"/>
      <c r="J53" s="108"/>
      <c r="K53" s="107"/>
    </row>
    <row r="54" spans="2:11" customFormat="1" ht="15" customHeight="1" x14ac:dyDescent="0.2">
      <c r="B54" s="106"/>
      <c r="C54" s="213" t="s">
        <v>138</v>
      </c>
      <c r="D54" s="213"/>
      <c r="E54" s="213"/>
      <c r="F54" s="213"/>
      <c r="G54" s="213"/>
      <c r="H54" s="213"/>
      <c r="I54" s="213"/>
      <c r="J54" s="213"/>
      <c r="K54" s="107"/>
    </row>
    <row r="55" spans="2:11" customFormat="1" ht="15" customHeight="1" x14ac:dyDescent="0.2">
      <c r="B55" s="106"/>
      <c r="C55" s="213" t="s">
        <v>139</v>
      </c>
      <c r="D55" s="213"/>
      <c r="E55" s="213"/>
      <c r="F55" s="213"/>
      <c r="G55" s="213"/>
      <c r="H55" s="213"/>
      <c r="I55" s="213"/>
      <c r="J55" s="213"/>
      <c r="K55" s="107"/>
    </row>
    <row r="56" spans="2:11" customFormat="1" ht="12.75" customHeight="1" x14ac:dyDescent="0.2">
      <c r="B56" s="106"/>
      <c r="C56" s="109"/>
      <c r="D56" s="109"/>
      <c r="E56" s="109"/>
      <c r="F56" s="109"/>
      <c r="G56" s="109"/>
      <c r="H56" s="109"/>
      <c r="I56" s="109"/>
      <c r="J56" s="109"/>
      <c r="K56" s="107"/>
    </row>
    <row r="57" spans="2:11" customFormat="1" ht="15" customHeight="1" x14ac:dyDescent="0.2">
      <c r="B57" s="106"/>
      <c r="C57" s="213" t="s">
        <v>140</v>
      </c>
      <c r="D57" s="213"/>
      <c r="E57" s="213"/>
      <c r="F57" s="213"/>
      <c r="G57" s="213"/>
      <c r="H57" s="213"/>
      <c r="I57" s="213"/>
      <c r="J57" s="213"/>
      <c r="K57" s="107"/>
    </row>
    <row r="58" spans="2:11" customFormat="1" ht="15" customHeight="1" x14ac:dyDescent="0.2">
      <c r="B58" s="106"/>
      <c r="C58" s="111"/>
      <c r="D58" s="213" t="s">
        <v>141</v>
      </c>
      <c r="E58" s="213"/>
      <c r="F58" s="213"/>
      <c r="G58" s="213"/>
      <c r="H58" s="213"/>
      <c r="I58" s="213"/>
      <c r="J58" s="213"/>
      <c r="K58" s="107"/>
    </row>
    <row r="59" spans="2:11" customFormat="1" ht="15" customHeight="1" x14ac:dyDescent="0.2">
      <c r="B59" s="106"/>
      <c r="C59" s="111"/>
      <c r="D59" s="213" t="s">
        <v>142</v>
      </c>
      <c r="E59" s="213"/>
      <c r="F59" s="213"/>
      <c r="G59" s="213"/>
      <c r="H59" s="213"/>
      <c r="I59" s="213"/>
      <c r="J59" s="213"/>
      <c r="K59" s="107"/>
    </row>
    <row r="60" spans="2:11" customFormat="1" ht="15" customHeight="1" x14ac:dyDescent="0.2">
      <c r="B60" s="106"/>
      <c r="C60" s="111"/>
      <c r="D60" s="213" t="s">
        <v>143</v>
      </c>
      <c r="E60" s="213"/>
      <c r="F60" s="213"/>
      <c r="G60" s="213"/>
      <c r="H60" s="213"/>
      <c r="I60" s="213"/>
      <c r="J60" s="213"/>
      <c r="K60" s="107"/>
    </row>
    <row r="61" spans="2:11" customFormat="1" ht="15" customHeight="1" x14ac:dyDescent="0.2">
      <c r="B61" s="106"/>
      <c r="C61" s="111"/>
      <c r="D61" s="213" t="s">
        <v>144</v>
      </c>
      <c r="E61" s="213"/>
      <c r="F61" s="213"/>
      <c r="G61" s="213"/>
      <c r="H61" s="213"/>
      <c r="I61" s="213"/>
      <c r="J61" s="213"/>
      <c r="K61" s="107"/>
    </row>
    <row r="62" spans="2:11" customFormat="1" ht="15" customHeight="1" x14ac:dyDescent="0.2">
      <c r="B62" s="106"/>
      <c r="C62" s="111"/>
      <c r="D62" s="217" t="s">
        <v>145</v>
      </c>
      <c r="E62" s="217"/>
      <c r="F62" s="217"/>
      <c r="G62" s="217"/>
      <c r="H62" s="217"/>
      <c r="I62" s="217"/>
      <c r="J62" s="217"/>
      <c r="K62" s="107"/>
    </row>
    <row r="63" spans="2:11" customFormat="1" ht="15" customHeight="1" x14ac:dyDescent="0.2">
      <c r="B63" s="106"/>
      <c r="C63" s="111"/>
      <c r="D63" s="213" t="s">
        <v>146</v>
      </c>
      <c r="E63" s="213"/>
      <c r="F63" s="213"/>
      <c r="G63" s="213"/>
      <c r="H63" s="213"/>
      <c r="I63" s="213"/>
      <c r="J63" s="213"/>
      <c r="K63" s="107"/>
    </row>
    <row r="64" spans="2:11" customFormat="1" ht="12.75" customHeight="1" x14ac:dyDescent="0.2">
      <c r="B64" s="106"/>
      <c r="C64" s="111"/>
      <c r="D64" s="111"/>
      <c r="E64" s="114"/>
      <c r="F64" s="111"/>
      <c r="G64" s="111"/>
      <c r="H64" s="111"/>
      <c r="I64" s="111"/>
      <c r="J64" s="111"/>
      <c r="K64" s="107"/>
    </row>
    <row r="65" spans="2:11" customFormat="1" ht="15" customHeight="1" x14ac:dyDescent="0.2">
      <c r="B65" s="106"/>
      <c r="C65" s="111"/>
      <c r="D65" s="213" t="s">
        <v>147</v>
      </c>
      <c r="E65" s="213"/>
      <c r="F65" s="213"/>
      <c r="G65" s="213"/>
      <c r="H65" s="213"/>
      <c r="I65" s="213"/>
      <c r="J65" s="213"/>
      <c r="K65" s="107"/>
    </row>
    <row r="66" spans="2:11" customFormat="1" ht="15" customHeight="1" x14ac:dyDescent="0.2">
      <c r="B66" s="106"/>
      <c r="C66" s="111"/>
      <c r="D66" s="217" t="s">
        <v>148</v>
      </c>
      <c r="E66" s="217"/>
      <c r="F66" s="217"/>
      <c r="G66" s="217"/>
      <c r="H66" s="217"/>
      <c r="I66" s="217"/>
      <c r="J66" s="217"/>
      <c r="K66" s="107"/>
    </row>
    <row r="67" spans="2:11" customFormat="1" ht="15" customHeight="1" x14ac:dyDescent="0.2">
      <c r="B67" s="106"/>
      <c r="C67" s="111"/>
      <c r="D67" s="213" t="s">
        <v>149</v>
      </c>
      <c r="E67" s="213"/>
      <c r="F67" s="213"/>
      <c r="G67" s="213"/>
      <c r="H67" s="213"/>
      <c r="I67" s="213"/>
      <c r="J67" s="213"/>
      <c r="K67" s="107"/>
    </row>
    <row r="68" spans="2:11" customFormat="1" ht="15" customHeight="1" x14ac:dyDescent="0.2">
      <c r="B68" s="106"/>
      <c r="C68" s="111"/>
      <c r="D68" s="213" t="s">
        <v>150</v>
      </c>
      <c r="E68" s="213"/>
      <c r="F68" s="213"/>
      <c r="G68" s="213"/>
      <c r="H68" s="213"/>
      <c r="I68" s="213"/>
      <c r="J68" s="213"/>
      <c r="K68" s="107"/>
    </row>
    <row r="69" spans="2:11" customFormat="1" ht="15" customHeight="1" x14ac:dyDescent="0.2">
      <c r="B69" s="106"/>
      <c r="C69" s="111"/>
      <c r="D69" s="213" t="s">
        <v>151</v>
      </c>
      <c r="E69" s="213"/>
      <c r="F69" s="213"/>
      <c r="G69" s="213"/>
      <c r="H69" s="213"/>
      <c r="I69" s="213"/>
      <c r="J69" s="213"/>
      <c r="K69" s="107"/>
    </row>
    <row r="70" spans="2:11" customFormat="1" ht="15" customHeight="1" x14ac:dyDescent="0.2">
      <c r="B70" s="106"/>
      <c r="C70" s="111"/>
      <c r="D70" s="213" t="s">
        <v>152</v>
      </c>
      <c r="E70" s="213"/>
      <c r="F70" s="213"/>
      <c r="G70" s="213"/>
      <c r="H70" s="213"/>
      <c r="I70" s="213"/>
      <c r="J70" s="213"/>
      <c r="K70" s="107"/>
    </row>
    <row r="71" spans="2:11" customFormat="1" ht="12.75" customHeight="1" x14ac:dyDescent="0.2">
      <c r="B71" s="115"/>
      <c r="C71" s="116"/>
      <c r="D71" s="116"/>
      <c r="E71" s="116"/>
      <c r="F71" s="116"/>
      <c r="G71" s="116"/>
      <c r="H71" s="116"/>
      <c r="I71" s="116"/>
      <c r="J71" s="116"/>
      <c r="K71" s="117"/>
    </row>
    <row r="72" spans="2:11" customFormat="1" ht="18.75" customHeight="1" x14ac:dyDescent="0.2">
      <c r="B72" s="118"/>
      <c r="C72" s="118"/>
      <c r="D72" s="118"/>
      <c r="E72" s="118"/>
      <c r="F72" s="118"/>
      <c r="G72" s="118"/>
      <c r="H72" s="118"/>
      <c r="I72" s="118"/>
      <c r="J72" s="118"/>
      <c r="K72" s="119"/>
    </row>
    <row r="73" spans="2:11" customFormat="1" ht="18.75" customHeight="1" x14ac:dyDescent="0.2">
      <c r="B73" s="119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2:11" customFormat="1" ht="7.5" customHeight="1" x14ac:dyDescent="0.2">
      <c r="B74" s="120"/>
      <c r="C74" s="121"/>
      <c r="D74" s="121"/>
      <c r="E74" s="121"/>
      <c r="F74" s="121"/>
      <c r="G74" s="121"/>
      <c r="H74" s="121"/>
      <c r="I74" s="121"/>
      <c r="J74" s="121"/>
      <c r="K74" s="122"/>
    </row>
    <row r="75" spans="2:11" customFormat="1" ht="45" customHeight="1" x14ac:dyDescent="0.2">
      <c r="B75" s="123"/>
      <c r="C75" s="216" t="s">
        <v>153</v>
      </c>
      <c r="D75" s="216"/>
      <c r="E75" s="216"/>
      <c r="F75" s="216"/>
      <c r="G75" s="216"/>
      <c r="H75" s="216"/>
      <c r="I75" s="216"/>
      <c r="J75" s="216"/>
      <c r="K75" s="124"/>
    </row>
    <row r="76" spans="2:11" customFormat="1" ht="17.25" customHeight="1" x14ac:dyDescent="0.2">
      <c r="B76" s="123"/>
      <c r="C76" s="125" t="s">
        <v>154</v>
      </c>
      <c r="D76" s="125"/>
      <c r="E76" s="125"/>
      <c r="F76" s="125" t="s">
        <v>155</v>
      </c>
      <c r="G76" s="126"/>
      <c r="H76" s="125" t="s">
        <v>30</v>
      </c>
      <c r="I76" s="125" t="s">
        <v>31</v>
      </c>
      <c r="J76" s="125" t="s">
        <v>156</v>
      </c>
      <c r="K76" s="124"/>
    </row>
    <row r="77" spans="2:11" customFormat="1" ht="17.25" customHeight="1" x14ac:dyDescent="0.2">
      <c r="B77" s="123"/>
      <c r="C77" s="127" t="s">
        <v>157</v>
      </c>
      <c r="D77" s="127"/>
      <c r="E77" s="127"/>
      <c r="F77" s="128" t="s">
        <v>158</v>
      </c>
      <c r="G77" s="129"/>
      <c r="H77" s="127"/>
      <c r="I77" s="127"/>
      <c r="J77" s="127" t="s">
        <v>159</v>
      </c>
      <c r="K77" s="124"/>
    </row>
    <row r="78" spans="2:11" customFormat="1" ht="5.25" customHeight="1" x14ac:dyDescent="0.2">
      <c r="B78" s="123"/>
      <c r="C78" s="130"/>
      <c r="D78" s="130"/>
      <c r="E78" s="130"/>
      <c r="F78" s="130"/>
      <c r="G78" s="131"/>
      <c r="H78" s="130"/>
      <c r="I78" s="130"/>
      <c r="J78" s="130"/>
      <c r="K78" s="124"/>
    </row>
    <row r="79" spans="2:11" customFormat="1" ht="15" customHeight="1" x14ac:dyDescent="0.2">
      <c r="B79" s="123"/>
      <c r="C79" s="112" t="s">
        <v>29</v>
      </c>
      <c r="D79" s="130"/>
      <c r="E79" s="130"/>
      <c r="F79" s="132" t="s">
        <v>160</v>
      </c>
      <c r="G79" s="131"/>
      <c r="H79" s="112" t="s">
        <v>161</v>
      </c>
      <c r="I79" s="112" t="s">
        <v>162</v>
      </c>
      <c r="J79" s="112">
        <v>20</v>
      </c>
      <c r="K79" s="124"/>
    </row>
    <row r="80" spans="2:11" customFormat="1" ht="15" customHeight="1" x14ac:dyDescent="0.2">
      <c r="B80" s="123"/>
      <c r="C80" s="112" t="s">
        <v>163</v>
      </c>
      <c r="D80" s="112"/>
      <c r="E80" s="112"/>
      <c r="F80" s="132" t="s">
        <v>160</v>
      </c>
      <c r="G80" s="131"/>
      <c r="H80" s="112" t="s">
        <v>164</v>
      </c>
      <c r="I80" s="112" t="s">
        <v>162</v>
      </c>
      <c r="J80" s="112">
        <v>120</v>
      </c>
      <c r="K80" s="124"/>
    </row>
    <row r="81" spans="2:11" customFormat="1" ht="15" customHeight="1" x14ac:dyDescent="0.2">
      <c r="B81" s="133"/>
      <c r="C81" s="112" t="s">
        <v>165</v>
      </c>
      <c r="D81" s="112"/>
      <c r="E81" s="112"/>
      <c r="F81" s="132" t="s">
        <v>166</v>
      </c>
      <c r="G81" s="131"/>
      <c r="H81" s="112" t="s">
        <v>167</v>
      </c>
      <c r="I81" s="112" t="s">
        <v>162</v>
      </c>
      <c r="J81" s="112">
        <v>50</v>
      </c>
      <c r="K81" s="124"/>
    </row>
    <row r="82" spans="2:11" customFormat="1" ht="15" customHeight="1" x14ac:dyDescent="0.2">
      <c r="B82" s="133"/>
      <c r="C82" s="112" t="s">
        <v>168</v>
      </c>
      <c r="D82" s="112"/>
      <c r="E82" s="112"/>
      <c r="F82" s="132" t="s">
        <v>160</v>
      </c>
      <c r="G82" s="131"/>
      <c r="H82" s="112" t="s">
        <v>169</v>
      </c>
      <c r="I82" s="112" t="s">
        <v>170</v>
      </c>
      <c r="J82" s="112"/>
      <c r="K82" s="124"/>
    </row>
    <row r="83" spans="2:11" customFormat="1" ht="15" customHeight="1" x14ac:dyDescent="0.2">
      <c r="B83" s="133"/>
      <c r="C83" s="112" t="s">
        <v>171</v>
      </c>
      <c r="D83" s="112"/>
      <c r="E83" s="112"/>
      <c r="F83" s="132" t="s">
        <v>166</v>
      </c>
      <c r="G83" s="112"/>
      <c r="H83" s="112" t="s">
        <v>172</v>
      </c>
      <c r="I83" s="112" t="s">
        <v>162</v>
      </c>
      <c r="J83" s="112">
        <v>15</v>
      </c>
      <c r="K83" s="124"/>
    </row>
    <row r="84" spans="2:11" customFormat="1" ht="15" customHeight="1" x14ac:dyDescent="0.2">
      <c r="B84" s="133"/>
      <c r="C84" s="112" t="s">
        <v>173</v>
      </c>
      <c r="D84" s="112"/>
      <c r="E84" s="112"/>
      <c r="F84" s="132" t="s">
        <v>166</v>
      </c>
      <c r="G84" s="112"/>
      <c r="H84" s="112" t="s">
        <v>174</v>
      </c>
      <c r="I84" s="112" t="s">
        <v>162</v>
      </c>
      <c r="J84" s="112">
        <v>15</v>
      </c>
      <c r="K84" s="124"/>
    </row>
    <row r="85" spans="2:11" customFormat="1" ht="15" customHeight="1" x14ac:dyDescent="0.2">
      <c r="B85" s="133"/>
      <c r="C85" s="112" t="s">
        <v>175</v>
      </c>
      <c r="D85" s="112"/>
      <c r="E85" s="112"/>
      <c r="F85" s="132" t="s">
        <v>166</v>
      </c>
      <c r="G85" s="112"/>
      <c r="H85" s="112" t="s">
        <v>176</v>
      </c>
      <c r="I85" s="112" t="s">
        <v>162</v>
      </c>
      <c r="J85" s="112">
        <v>20</v>
      </c>
      <c r="K85" s="124"/>
    </row>
    <row r="86" spans="2:11" customFormat="1" ht="15" customHeight="1" x14ac:dyDescent="0.2">
      <c r="B86" s="133"/>
      <c r="C86" s="112" t="s">
        <v>177</v>
      </c>
      <c r="D86" s="112"/>
      <c r="E86" s="112"/>
      <c r="F86" s="132" t="s">
        <v>166</v>
      </c>
      <c r="G86" s="112"/>
      <c r="H86" s="112" t="s">
        <v>178</v>
      </c>
      <c r="I86" s="112" t="s">
        <v>162</v>
      </c>
      <c r="J86" s="112">
        <v>20</v>
      </c>
      <c r="K86" s="124"/>
    </row>
    <row r="87" spans="2:11" customFormat="1" ht="15" customHeight="1" x14ac:dyDescent="0.2">
      <c r="B87" s="133"/>
      <c r="C87" s="112" t="s">
        <v>179</v>
      </c>
      <c r="D87" s="112"/>
      <c r="E87" s="112"/>
      <c r="F87" s="132" t="s">
        <v>166</v>
      </c>
      <c r="G87" s="131"/>
      <c r="H87" s="112" t="s">
        <v>180</v>
      </c>
      <c r="I87" s="112" t="s">
        <v>162</v>
      </c>
      <c r="J87" s="112">
        <v>50</v>
      </c>
      <c r="K87" s="124"/>
    </row>
    <row r="88" spans="2:11" customFormat="1" ht="15" customHeight="1" x14ac:dyDescent="0.2">
      <c r="B88" s="133"/>
      <c r="C88" s="112" t="s">
        <v>181</v>
      </c>
      <c r="D88" s="112"/>
      <c r="E88" s="112"/>
      <c r="F88" s="132" t="s">
        <v>166</v>
      </c>
      <c r="G88" s="131"/>
      <c r="H88" s="112" t="s">
        <v>182</v>
      </c>
      <c r="I88" s="112" t="s">
        <v>162</v>
      </c>
      <c r="J88" s="112">
        <v>20</v>
      </c>
      <c r="K88" s="124"/>
    </row>
    <row r="89" spans="2:11" customFormat="1" ht="15" customHeight="1" x14ac:dyDescent="0.2">
      <c r="B89" s="133"/>
      <c r="C89" s="112" t="s">
        <v>183</v>
      </c>
      <c r="D89" s="112"/>
      <c r="E89" s="112"/>
      <c r="F89" s="132" t="s">
        <v>166</v>
      </c>
      <c r="G89" s="131"/>
      <c r="H89" s="112" t="s">
        <v>184</v>
      </c>
      <c r="I89" s="112" t="s">
        <v>162</v>
      </c>
      <c r="J89" s="112">
        <v>20</v>
      </c>
      <c r="K89" s="124"/>
    </row>
    <row r="90" spans="2:11" customFormat="1" ht="15" customHeight="1" x14ac:dyDescent="0.2">
      <c r="B90" s="133"/>
      <c r="C90" s="112" t="s">
        <v>185</v>
      </c>
      <c r="D90" s="112"/>
      <c r="E90" s="112"/>
      <c r="F90" s="132" t="s">
        <v>166</v>
      </c>
      <c r="G90" s="131"/>
      <c r="H90" s="112" t="s">
        <v>186</v>
      </c>
      <c r="I90" s="112" t="s">
        <v>162</v>
      </c>
      <c r="J90" s="112">
        <v>50</v>
      </c>
      <c r="K90" s="124"/>
    </row>
    <row r="91" spans="2:11" customFormat="1" ht="15" customHeight="1" x14ac:dyDescent="0.2">
      <c r="B91" s="133"/>
      <c r="C91" s="112" t="s">
        <v>187</v>
      </c>
      <c r="D91" s="112"/>
      <c r="E91" s="112"/>
      <c r="F91" s="132" t="s">
        <v>166</v>
      </c>
      <c r="G91" s="131"/>
      <c r="H91" s="112" t="s">
        <v>187</v>
      </c>
      <c r="I91" s="112" t="s">
        <v>162</v>
      </c>
      <c r="J91" s="112">
        <v>50</v>
      </c>
      <c r="K91" s="124"/>
    </row>
    <row r="92" spans="2:11" customFormat="1" ht="15" customHeight="1" x14ac:dyDescent="0.2">
      <c r="B92" s="133"/>
      <c r="C92" s="112" t="s">
        <v>188</v>
      </c>
      <c r="D92" s="112"/>
      <c r="E92" s="112"/>
      <c r="F92" s="132" t="s">
        <v>166</v>
      </c>
      <c r="G92" s="131"/>
      <c r="H92" s="112" t="s">
        <v>189</v>
      </c>
      <c r="I92" s="112" t="s">
        <v>162</v>
      </c>
      <c r="J92" s="112">
        <v>255</v>
      </c>
      <c r="K92" s="124"/>
    </row>
    <row r="93" spans="2:11" customFormat="1" ht="15" customHeight="1" x14ac:dyDescent="0.2">
      <c r="B93" s="133"/>
      <c r="C93" s="112" t="s">
        <v>190</v>
      </c>
      <c r="D93" s="112"/>
      <c r="E93" s="112"/>
      <c r="F93" s="132" t="s">
        <v>160</v>
      </c>
      <c r="G93" s="131"/>
      <c r="H93" s="112" t="s">
        <v>191</v>
      </c>
      <c r="I93" s="112" t="s">
        <v>192</v>
      </c>
      <c r="J93" s="112"/>
      <c r="K93" s="124"/>
    </row>
    <row r="94" spans="2:11" customFormat="1" ht="15" customHeight="1" x14ac:dyDescent="0.2">
      <c r="B94" s="133"/>
      <c r="C94" s="112" t="s">
        <v>193</v>
      </c>
      <c r="D94" s="112"/>
      <c r="E94" s="112"/>
      <c r="F94" s="132" t="s">
        <v>160</v>
      </c>
      <c r="G94" s="131"/>
      <c r="H94" s="112" t="s">
        <v>194</v>
      </c>
      <c r="I94" s="112" t="s">
        <v>195</v>
      </c>
      <c r="J94" s="112"/>
      <c r="K94" s="124"/>
    </row>
    <row r="95" spans="2:11" customFormat="1" ht="15" customHeight="1" x14ac:dyDescent="0.2">
      <c r="B95" s="133"/>
      <c r="C95" s="112" t="s">
        <v>196</v>
      </c>
      <c r="D95" s="112"/>
      <c r="E95" s="112"/>
      <c r="F95" s="132" t="s">
        <v>160</v>
      </c>
      <c r="G95" s="131"/>
      <c r="H95" s="112" t="s">
        <v>196</v>
      </c>
      <c r="I95" s="112" t="s">
        <v>195</v>
      </c>
      <c r="J95" s="112"/>
      <c r="K95" s="124"/>
    </row>
    <row r="96" spans="2:11" customFormat="1" ht="15" customHeight="1" x14ac:dyDescent="0.2">
      <c r="B96" s="133"/>
      <c r="C96" s="112" t="s">
        <v>16</v>
      </c>
      <c r="D96" s="112"/>
      <c r="E96" s="112"/>
      <c r="F96" s="132" t="s">
        <v>160</v>
      </c>
      <c r="G96" s="131"/>
      <c r="H96" s="112" t="s">
        <v>197</v>
      </c>
      <c r="I96" s="112" t="s">
        <v>195</v>
      </c>
      <c r="J96" s="112"/>
      <c r="K96" s="124"/>
    </row>
    <row r="97" spans="2:11" customFormat="1" ht="15" customHeight="1" x14ac:dyDescent="0.2">
      <c r="B97" s="133"/>
      <c r="C97" s="112" t="s">
        <v>26</v>
      </c>
      <c r="D97" s="112"/>
      <c r="E97" s="112"/>
      <c r="F97" s="132" t="s">
        <v>160</v>
      </c>
      <c r="G97" s="131"/>
      <c r="H97" s="112" t="s">
        <v>198</v>
      </c>
      <c r="I97" s="112" t="s">
        <v>195</v>
      </c>
      <c r="J97" s="112"/>
      <c r="K97" s="124"/>
    </row>
    <row r="98" spans="2:11" customFormat="1" ht="15" customHeight="1" x14ac:dyDescent="0.2">
      <c r="B98" s="134"/>
      <c r="C98" s="135"/>
      <c r="D98" s="135"/>
      <c r="E98" s="135"/>
      <c r="F98" s="135"/>
      <c r="G98" s="135"/>
      <c r="H98" s="135"/>
      <c r="I98" s="135"/>
      <c r="J98" s="135"/>
      <c r="K98" s="136"/>
    </row>
    <row r="99" spans="2:11" customFormat="1" ht="18.75" customHeight="1" x14ac:dyDescent="0.2">
      <c r="B99" s="137"/>
      <c r="C99" s="138"/>
      <c r="D99" s="138"/>
      <c r="E99" s="138"/>
      <c r="F99" s="138"/>
      <c r="G99" s="138"/>
      <c r="H99" s="138"/>
      <c r="I99" s="138"/>
      <c r="J99" s="138"/>
      <c r="K99" s="137"/>
    </row>
    <row r="100" spans="2:11" customFormat="1" ht="18.75" customHeight="1" x14ac:dyDescent="0.2"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</row>
    <row r="101" spans="2:11" customFormat="1" ht="7.5" customHeight="1" x14ac:dyDescent="0.2">
      <c r="B101" s="120"/>
      <c r="C101" s="121"/>
      <c r="D101" s="121"/>
      <c r="E101" s="121"/>
      <c r="F101" s="121"/>
      <c r="G101" s="121"/>
      <c r="H101" s="121"/>
      <c r="I101" s="121"/>
      <c r="J101" s="121"/>
      <c r="K101" s="122"/>
    </row>
    <row r="102" spans="2:11" customFormat="1" ht="45" customHeight="1" x14ac:dyDescent="0.2">
      <c r="B102" s="123"/>
      <c r="C102" s="216" t="s">
        <v>199</v>
      </c>
      <c r="D102" s="216"/>
      <c r="E102" s="216"/>
      <c r="F102" s="216"/>
      <c r="G102" s="216"/>
      <c r="H102" s="216"/>
      <c r="I102" s="216"/>
      <c r="J102" s="216"/>
      <c r="K102" s="124"/>
    </row>
    <row r="103" spans="2:11" customFormat="1" ht="17.25" customHeight="1" x14ac:dyDescent="0.2">
      <c r="B103" s="123"/>
      <c r="C103" s="125" t="s">
        <v>154</v>
      </c>
      <c r="D103" s="125"/>
      <c r="E103" s="125"/>
      <c r="F103" s="125" t="s">
        <v>155</v>
      </c>
      <c r="G103" s="126"/>
      <c r="H103" s="125" t="s">
        <v>30</v>
      </c>
      <c r="I103" s="125" t="s">
        <v>31</v>
      </c>
      <c r="J103" s="125" t="s">
        <v>156</v>
      </c>
      <c r="K103" s="124"/>
    </row>
    <row r="104" spans="2:11" customFormat="1" ht="17.25" customHeight="1" x14ac:dyDescent="0.2">
      <c r="B104" s="123"/>
      <c r="C104" s="127" t="s">
        <v>157</v>
      </c>
      <c r="D104" s="127"/>
      <c r="E104" s="127"/>
      <c r="F104" s="128" t="s">
        <v>158</v>
      </c>
      <c r="G104" s="129"/>
      <c r="H104" s="127"/>
      <c r="I104" s="127"/>
      <c r="J104" s="127" t="s">
        <v>159</v>
      </c>
      <c r="K104" s="124"/>
    </row>
    <row r="105" spans="2:11" customFormat="1" ht="5.25" customHeight="1" x14ac:dyDescent="0.2">
      <c r="B105" s="123"/>
      <c r="C105" s="125"/>
      <c r="D105" s="125"/>
      <c r="E105" s="125"/>
      <c r="F105" s="125"/>
      <c r="G105" s="139"/>
      <c r="H105" s="125"/>
      <c r="I105" s="125"/>
      <c r="J105" s="125"/>
      <c r="K105" s="124"/>
    </row>
    <row r="106" spans="2:11" customFormat="1" ht="15" customHeight="1" x14ac:dyDescent="0.2">
      <c r="B106" s="123"/>
      <c r="C106" s="112" t="s">
        <v>29</v>
      </c>
      <c r="D106" s="130"/>
      <c r="E106" s="130"/>
      <c r="F106" s="132" t="s">
        <v>160</v>
      </c>
      <c r="G106" s="139"/>
      <c r="H106" s="112" t="s">
        <v>200</v>
      </c>
      <c r="I106" s="112" t="s">
        <v>162</v>
      </c>
      <c r="J106" s="112">
        <v>20</v>
      </c>
      <c r="K106" s="124"/>
    </row>
    <row r="107" spans="2:11" customFormat="1" ht="15" customHeight="1" x14ac:dyDescent="0.2">
      <c r="B107" s="123"/>
      <c r="C107" s="112" t="s">
        <v>163</v>
      </c>
      <c r="D107" s="112"/>
      <c r="E107" s="112"/>
      <c r="F107" s="132" t="s">
        <v>160</v>
      </c>
      <c r="G107" s="112"/>
      <c r="H107" s="112" t="s">
        <v>200</v>
      </c>
      <c r="I107" s="112" t="s">
        <v>162</v>
      </c>
      <c r="J107" s="112">
        <v>120</v>
      </c>
      <c r="K107" s="124"/>
    </row>
    <row r="108" spans="2:11" customFormat="1" ht="15" customHeight="1" x14ac:dyDescent="0.2">
      <c r="B108" s="133"/>
      <c r="C108" s="112" t="s">
        <v>165</v>
      </c>
      <c r="D108" s="112"/>
      <c r="E108" s="112"/>
      <c r="F108" s="132" t="s">
        <v>166</v>
      </c>
      <c r="G108" s="112"/>
      <c r="H108" s="112" t="s">
        <v>200</v>
      </c>
      <c r="I108" s="112" t="s">
        <v>162</v>
      </c>
      <c r="J108" s="112">
        <v>50</v>
      </c>
      <c r="K108" s="124"/>
    </row>
    <row r="109" spans="2:11" customFormat="1" ht="15" customHeight="1" x14ac:dyDescent="0.2">
      <c r="B109" s="133"/>
      <c r="C109" s="112" t="s">
        <v>168</v>
      </c>
      <c r="D109" s="112"/>
      <c r="E109" s="112"/>
      <c r="F109" s="132" t="s">
        <v>160</v>
      </c>
      <c r="G109" s="112"/>
      <c r="H109" s="112" t="s">
        <v>200</v>
      </c>
      <c r="I109" s="112" t="s">
        <v>170</v>
      </c>
      <c r="J109" s="112"/>
      <c r="K109" s="124"/>
    </row>
    <row r="110" spans="2:11" customFormat="1" ht="15" customHeight="1" x14ac:dyDescent="0.2">
      <c r="B110" s="133"/>
      <c r="C110" s="112" t="s">
        <v>179</v>
      </c>
      <c r="D110" s="112"/>
      <c r="E110" s="112"/>
      <c r="F110" s="132" t="s">
        <v>166</v>
      </c>
      <c r="G110" s="112"/>
      <c r="H110" s="112" t="s">
        <v>200</v>
      </c>
      <c r="I110" s="112" t="s">
        <v>162</v>
      </c>
      <c r="J110" s="112">
        <v>50</v>
      </c>
      <c r="K110" s="124"/>
    </row>
    <row r="111" spans="2:11" customFormat="1" ht="15" customHeight="1" x14ac:dyDescent="0.2">
      <c r="B111" s="133"/>
      <c r="C111" s="112" t="s">
        <v>187</v>
      </c>
      <c r="D111" s="112"/>
      <c r="E111" s="112"/>
      <c r="F111" s="132" t="s">
        <v>166</v>
      </c>
      <c r="G111" s="112"/>
      <c r="H111" s="112" t="s">
        <v>200</v>
      </c>
      <c r="I111" s="112" t="s">
        <v>162</v>
      </c>
      <c r="J111" s="112">
        <v>50</v>
      </c>
      <c r="K111" s="124"/>
    </row>
    <row r="112" spans="2:11" customFormat="1" ht="15" customHeight="1" x14ac:dyDescent="0.2">
      <c r="B112" s="133"/>
      <c r="C112" s="112" t="s">
        <v>185</v>
      </c>
      <c r="D112" s="112"/>
      <c r="E112" s="112"/>
      <c r="F112" s="132" t="s">
        <v>166</v>
      </c>
      <c r="G112" s="112"/>
      <c r="H112" s="112" t="s">
        <v>200</v>
      </c>
      <c r="I112" s="112" t="s">
        <v>162</v>
      </c>
      <c r="J112" s="112">
        <v>50</v>
      </c>
      <c r="K112" s="124"/>
    </row>
    <row r="113" spans="2:11" customFormat="1" ht="15" customHeight="1" x14ac:dyDescent="0.2">
      <c r="B113" s="133"/>
      <c r="C113" s="112" t="s">
        <v>29</v>
      </c>
      <c r="D113" s="112"/>
      <c r="E113" s="112"/>
      <c r="F113" s="132" t="s">
        <v>160</v>
      </c>
      <c r="G113" s="112"/>
      <c r="H113" s="112" t="s">
        <v>201</v>
      </c>
      <c r="I113" s="112" t="s">
        <v>162</v>
      </c>
      <c r="J113" s="112">
        <v>20</v>
      </c>
      <c r="K113" s="124"/>
    </row>
    <row r="114" spans="2:11" customFormat="1" ht="15" customHeight="1" x14ac:dyDescent="0.2">
      <c r="B114" s="133"/>
      <c r="C114" s="112" t="s">
        <v>202</v>
      </c>
      <c r="D114" s="112"/>
      <c r="E114" s="112"/>
      <c r="F114" s="132" t="s">
        <v>160</v>
      </c>
      <c r="G114" s="112"/>
      <c r="H114" s="112" t="s">
        <v>203</v>
      </c>
      <c r="I114" s="112" t="s">
        <v>162</v>
      </c>
      <c r="J114" s="112">
        <v>120</v>
      </c>
      <c r="K114" s="124"/>
    </row>
    <row r="115" spans="2:11" customFormat="1" ht="15" customHeight="1" x14ac:dyDescent="0.2">
      <c r="B115" s="133"/>
      <c r="C115" s="112" t="s">
        <v>16</v>
      </c>
      <c r="D115" s="112"/>
      <c r="E115" s="112"/>
      <c r="F115" s="132" t="s">
        <v>160</v>
      </c>
      <c r="G115" s="112"/>
      <c r="H115" s="112" t="s">
        <v>204</v>
      </c>
      <c r="I115" s="112" t="s">
        <v>195</v>
      </c>
      <c r="J115" s="112"/>
      <c r="K115" s="124"/>
    </row>
    <row r="116" spans="2:11" customFormat="1" ht="15" customHeight="1" x14ac:dyDescent="0.2">
      <c r="B116" s="133"/>
      <c r="C116" s="112" t="s">
        <v>26</v>
      </c>
      <c r="D116" s="112"/>
      <c r="E116" s="112"/>
      <c r="F116" s="132" t="s">
        <v>160</v>
      </c>
      <c r="G116" s="112"/>
      <c r="H116" s="112" t="s">
        <v>205</v>
      </c>
      <c r="I116" s="112" t="s">
        <v>195</v>
      </c>
      <c r="J116" s="112"/>
      <c r="K116" s="124"/>
    </row>
    <row r="117" spans="2:11" customFormat="1" ht="15" customHeight="1" x14ac:dyDescent="0.2">
      <c r="B117" s="133"/>
      <c r="C117" s="112" t="s">
        <v>31</v>
      </c>
      <c r="D117" s="112"/>
      <c r="E117" s="112"/>
      <c r="F117" s="132" t="s">
        <v>160</v>
      </c>
      <c r="G117" s="112"/>
      <c r="H117" s="112" t="s">
        <v>206</v>
      </c>
      <c r="I117" s="112" t="s">
        <v>207</v>
      </c>
      <c r="J117" s="112"/>
      <c r="K117" s="124"/>
    </row>
    <row r="118" spans="2:11" customFormat="1" ht="15" customHeight="1" x14ac:dyDescent="0.2">
      <c r="B118" s="134"/>
      <c r="C118" s="140"/>
      <c r="D118" s="140"/>
      <c r="E118" s="140"/>
      <c r="F118" s="140"/>
      <c r="G118" s="140"/>
      <c r="H118" s="140"/>
      <c r="I118" s="140"/>
      <c r="J118" s="140"/>
      <c r="K118" s="136"/>
    </row>
    <row r="119" spans="2:11" customFormat="1" ht="18.75" customHeight="1" x14ac:dyDescent="0.2">
      <c r="B119" s="141"/>
      <c r="C119" s="109"/>
      <c r="D119" s="109"/>
      <c r="E119" s="109"/>
      <c r="F119" s="142"/>
      <c r="G119" s="109"/>
      <c r="H119" s="109"/>
      <c r="I119" s="109"/>
      <c r="J119" s="109"/>
      <c r="K119" s="141"/>
    </row>
    <row r="120" spans="2:11" customFormat="1" ht="18.75" customHeight="1" x14ac:dyDescent="0.2"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</row>
    <row r="121" spans="2:11" customFormat="1" ht="7.5" customHeight="1" x14ac:dyDescent="0.2">
      <c r="B121" s="143"/>
      <c r="C121" s="144"/>
      <c r="D121" s="144"/>
      <c r="E121" s="144"/>
      <c r="F121" s="144"/>
      <c r="G121" s="144"/>
      <c r="H121" s="144"/>
      <c r="I121" s="144"/>
      <c r="J121" s="144"/>
      <c r="K121" s="145"/>
    </row>
    <row r="122" spans="2:11" customFormat="1" ht="45" customHeight="1" x14ac:dyDescent="0.2">
      <c r="B122" s="146"/>
      <c r="C122" s="214" t="s">
        <v>208</v>
      </c>
      <c r="D122" s="214"/>
      <c r="E122" s="214"/>
      <c r="F122" s="214"/>
      <c r="G122" s="214"/>
      <c r="H122" s="214"/>
      <c r="I122" s="214"/>
      <c r="J122" s="214"/>
      <c r="K122" s="147"/>
    </row>
    <row r="123" spans="2:11" customFormat="1" ht="17.25" customHeight="1" x14ac:dyDescent="0.2">
      <c r="B123" s="148"/>
      <c r="C123" s="125" t="s">
        <v>154</v>
      </c>
      <c r="D123" s="125"/>
      <c r="E123" s="125"/>
      <c r="F123" s="125" t="s">
        <v>155</v>
      </c>
      <c r="G123" s="126"/>
      <c r="H123" s="125" t="s">
        <v>30</v>
      </c>
      <c r="I123" s="125" t="s">
        <v>31</v>
      </c>
      <c r="J123" s="125" t="s">
        <v>156</v>
      </c>
      <c r="K123" s="149"/>
    </row>
    <row r="124" spans="2:11" customFormat="1" ht="17.25" customHeight="1" x14ac:dyDescent="0.2">
      <c r="B124" s="148"/>
      <c r="C124" s="127" t="s">
        <v>157</v>
      </c>
      <c r="D124" s="127"/>
      <c r="E124" s="127"/>
      <c r="F124" s="128" t="s">
        <v>158</v>
      </c>
      <c r="G124" s="129"/>
      <c r="H124" s="127"/>
      <c r="I124" s="127"/>
      <c r="J124" s="127" t="s">
        <v>159</v>
      </c>
      <c r="K124" s="149"/>
    </row>
    <row r="125" spans="2:11" customFormat="1" ht="5.25" customHeight="1" x14ac:dyDescent="0.2">
      <c r="B125" s="150"/>
      <c r="C125" s="130"/>
      <c r="D125" s="130"/>
      <c r="E125" s="130"/>
      <c r="F125" s="130"/>
      <c r="G125" s="112"/>
      <c r="H125" s="130"/>
      <c r="I125" s="130"/>
      <c r="J125" s="130"/>
      <c r="K125" s="151"/>
    </row>
    <row r="126" spans="2:11" customFormat="1" ht="15" customHeight="1" x14ac:dyDescent="0.2">
      <c r="B126" s="150"/>
      <c r="C126" s="112" t="s">
        <v>163</v>
      </c>
      <c r="D126" s="130"/>
      <c r="E126" s="130"/>
      <c r="F126" s="132" t="s">
        <v>160</v>
      </c>
      <c r="G126" s="112"/>
      <c r="H126" s="112" t="s">
        <v>200</v>
      </c>
      <c r="I126" s="112" t="s">
        <v>162</v>
      </c>
      <c r="J126" s="112">
        <v>120</v>
      </c>
      <c r="K126" s="152"/>
    </row>
    <row r="127" spans="2:11" customFormat="1" ht="15" customHeight="1" x14ac:dyDescent="0.2">
      <c r="B127" s="150"/>
      <c r="C127" s="112" t="s">
        <v>209</v>
      </c>
      <c r="D127" s="112"/>
      <c r="E127" s="112"/>
      <c r="F127" s="132" t="s">
        <v>160</v>
      </c>
      <c r="G127" s="112"/>
      <c r="H127" s="112" t="s">
        <v>210</v>
      </c>
      <c r="I127" s="112" t="s">
        <v>162</v>
      </c>
      <c r="J127" s="112" t="s">
        <v>211</v>
      </c>
      <c r="K127" s="152"/>
    </row>
    <row r="128" spans="2:11" customFormat="1" ht="15" customHeight="1" x14ac:dyDescent="0.2">
      <c r="B128" s="150"/>
      <c r="C128" s="112" t="s">
        <v>37</v>
      </c>
      <c r="D128" s="112"/>
      <c r="E128" s="112"/>
      <c r="F128" s="132" t="s">
        <v>160</v>
      </c>
      <c r="G128" s="112"/>
      <c r="H128" s="112" t="s">
        <v>212</v>
      </c>
      <c r="I128" s="112" t="s">
        <v>162</v>
      </c>
      <c r="J128" s="112" t="s">
        <v>211</v>
      </c>
      <c r="K128" s="152"/>
    </row>
    <row r="129" spans="2:11" customFormat="1" ht="15" customHeight="1" x14ac:dyDescent="0.2">
      <c r="B129" s="150"/>
      <c r="C129" s="112" t="s">
        <v>171</v>
      </c>
      <c r="D129" s="112"/>
      <c r="E129" s="112"/>
      <c r="F129" s="132" t="s">
        <v>166</v>
      </c>
      <c r="G129" s="112"/>
      <c r="H129" s="112" t="s">
        <v>172</v>
      </c>
      <c r="I129" s="112" t="s">
        <v>162</v>
      </c>
      <c r="J129" s="112">
        <v>15</v>
      </c>
      <c r="K129" s="152"/>
    </row>
    <row r="130" spans="2:11" customFormat="1" ht="15" customHeight="1" x14ac:dyDescent="0.2">
      <c r="B130" s="150"/>
      <c r="C130" s="112" t="s">
        <v>173</v>
      </c>
      <c r="D130" s="112"/>
      <c r="E130" s="112"/>
      <c r="F130" s="132" t="s">
        <v>166</v>
      </c>
      <c r="G130" s="112"/>
      <c r="H130" s="112" t="s">
        <v>174</v>
      </c>
      <c r="I130" s="112" t="s">
        <v>162</v>
      </c>
      <c r="J130" s="112">
        <v>15</v>
      </c>
      <c r="K130" s="152"/>
    </row>
    <row r="131" spans="2:11" customFormat="1" ht="15" customHeight="1" x14ac:dyDescent="0.2">
      <c r="B131" s="150"/>
      <c r="C131" s="112" t="s">
        <v>175</v>
      </c>
      <c r="D131" s="112"/>
      <c r="E131" s="112"/>
      <c r="F131" s="132" t="s">
        <v>166</v>
      </c>
      <c r="G131" s="112"/>
      <c r="H131" s="112" t="s">
        <v>176</v>
      </c>
      <c r="I131" s="112" t="s">
        <v>162</v>
      </c>
      <c r="J131" s="112">
        <v>20</v>
      </c>
      <c r="K131" s="152"/>
    </row>
    <row r="132" spans="2:11" customFormat="1" ht="15" customHeight="1" x14ac:dyDescent="0.2">
      <c r="B132" s="150"/>
      <c r="C132" s="112" t="s">
        <v>177</v>
      </c>
      <c r="D132" s="112"/>
      <c r="E132" s="112"/>
      <c r="F132" s="132" t="s">
        <v>166</v>
      </c>
      <c r="G132" s="112"/>
      <c r="H132" s="112" t="s">
        <v>178</v>
      </c>
      <c r="I132" s="112" t="s">
        <v>162</v>
      </c>
      <c r="J132" s="112">
        <v>20</v>
      </c>
      <c r="K132" s="152"/>
    </row>
    <row r="133" spans="2:11" customFormat="1" ht="15" customHeight="1" x14ac:dyDescent="0.2">
      <c r="B133" s="150"/>
      <c r="C133" s="112" t="s">
        <v>165</v>
      </c>
      <c r="D133" s="112"/>
      <c r="E133" s="112"/>
      <c r="F133" s="132" t="s">
        <v>166</v>
      </c>
      <c r="G133" s="112"/>
      <c r="H133" s="112" t="s">
        <v>200</v>
      </c>
      <c r="I133" s="112" t="s">
        <v>162</v>
      </c>
      <c r="J133" s="112">
        <v>50</v>
      </c>
      <c r="K133" s="152"/>
    </row>
    <row r="134" spans="2:11" customFormat="1" ht="15" customHeight="1" x14ac:dyDescent="0.2">
      <c r="B134" s="150"/>
      <c r="C134" s="112" t="s">
        <v>179</v>
      </c>
      <c r="D134" s="112"/>
      <c r="E134" s="112"/>
      <c r="F134" s="132" t="s">
        <v>166</v>
      </c>
      <c r="G134" s="112"/>
      <c r="H134" s="112" t="s">
        <v>200</v>
      </c>
      <c r="I134" s="112" t="s">
        <v>162</v>
      </c>
      <c r="J134" s="112">
        <v>50</v>
      </c>
      <c r="K134" s="152"/>
    </row>
    <row r="135" spans="2:11" customFormat="1" ht="15" customHeight="1" x14ac:dyDescent="0.2">
      <c r="B135" s="150"/>
      <c r="C135" s="112" t="s">
        <v>185</v>
      </c>
      <c r="D135" s="112"/>
      <c r="E135" s="112"/>
      <c r="F135" s="132" t="s">
        <v>166</v>
      </c>
      <c r="G135" s="112"/>
      <c r="H135" s="112" t="s">
        <v>200</v>
      </c>
      <c r="I135" s="112" t="s">
        <v>162</v>
      </c>
      <c r="J135" s="112">
        <v>50</v>
      </c>
      <c r="K135" s="152"/>
    </row>
    <row r="136" spans="2:11" customFormat="1" ht="15" customHeight="1" x14ac:dyDescent="0.2">
      <c r="B136" s="150"/>
      <c r="C136" s="112" t="s">
        <v>187</v>
      </c>
      <c r="D136" s="112"/>
      <c r="E136" s="112"/>
      <c r="F136" s="132" t="s">
        <v>166</v>
      </c>
      <c r="G136" s="112"/>
      <c r="H136" s="112" t="s">
        <v>200</v>
      </c>
      <c r="I136" s="112" t="s">
        <v>162</v>
      </c>
      <c r="J136" s="112">
        <v>50</v>
      </c>
      <c r="K136" s="152"/>
    </row>
    <row r="137" spans="2:11" customFormat="1" ht="15" customHeight="1" x14ac:dyDescent="0.2">
      <c r="B137" s="150"/>
      <c r="C137" s="112" t="s">
        <v>188</v>
      </c>
      <c r="D137" s="112"/>
      <c r="E137" s="112"/>
      <c r="F137" s="132" t="s">
        <v>166</v>
      </c>
      <c r="G137" s="112"/>
      <c r="H137" s="112" t="s">
        <v>213</v>
      </c>
      <c r="I137" s="112" t="s">
        <v>162</v>
      </c>
      <c r="J137" s="112">
        <v>255</v>
      </c>
      <c r="K137" s="152"/>
    </row>
    <row r="138" spans="2:11" customFormat="1" ht="15" customHeight="1" x14ac:dyDescent="0.2">
      <c r="B138" s="150"/>
      <c r="C138" s="112" t="s">
        <v>190</v>
      </c>
      <c r="D138" s="112"/>
      <c r="E138" s="112"/>
      <c r="F138" s="132" t="s">
        <v>160</v>
      </c>
      <c r="G138" s="112"/>
      <c r="H138" s="112" t="s">
        <v>214</v>
      </c>
      <c r="I138" s="112" t="s">
        <v>192</v>
      </c>
      <c r="J138" s="112"/>
      <c r="K138" s="152"/>
    </row>
    <row r="139" spans="2:11" customFormat="1" ht="15" customHeight="1" x14ac:dyDescent="0.2">
      <c r="B139" s="150"/>
      <c r="C139" s="112" t="s">
        <v>193</v>
      </c>
      <c r="D139" s="112"/>
      <c r="E139" s="112"/>
      <c r="F139" s="132" t="s">
        <v>160</v>
      </c>
      <c r="G139" s="112"/>
      <c r="H139" s="112" t="s">
        <v>215</v>
      </c>
      <c r="I139" s="112" t="s">
        <v>195</v>
      </c>
      <c r="J139" s="112"/>
      <c r="K139" s="152"/>
    </row>
    <row r="140" spans="2:11" customFormat="1" ht="15" customHeight="1" x14ac:dyDescent="0.2">
      <c r="B140" s="150"/>
      <c r="C140" s="112" t="s">
        <v>196</v>
      </c>
      <c r="D140" s="112"/>
      <c r="E140" s="112"/>
      <c r="F140" s="132" t="s">
        <v>160</v>
      </c>
      <c r="G140" s="112"/>
      <c r="H140" s="112" t="s">
        <v>196</v>
      </c>
      <c r="I140" s="112" t="s">
        <v>195</v>
      </c>
      <c r="J140" s="112"/>
      <c r="K140" s="152"/>
    </row>
    <row r="141" spans="2:11" customFormat="1" ht="15" customHeight="1" x14ac:dyDescent="0.2">
      <c r="B141" s="150"/>
      <c r="C141" s="112" t="s">
        <v>16</v>
      </c>
      <c r="D141" s="112"/>
      <c r="E141" s="112"/>
      <c r="F141" s="132" t="s">
        <v>160</v>
      </c>
      <c r="G141" s="112"/>
      <c r="H141" s="112" t="s">
        <v>216</v>
      </c>
      <c r="I141" s="112" t="s">
        <v>195</v>
      </c>
      <c r="J141" s="112"/>
      <c r="K141" s="152"/>
    </row>
    <row r="142" spans="2:11" customFormat="1" ht="15" customHeight="1" x14ac:dyDescent="0.2">
      <c r="B142" s="150"/>
      <c r="C142" s="112" t="s">
        <v>217</v>
      </c>
      <c r="D142" s="112"/>
      <c r="E142" s="112"/>
      <c r="F142" s="132" t="s">
        <v>160</v>
      </c>
      <c r="G142" s="112"/>
      <c r="H142" s="112" t="s">
        <v>218</v>
      </c>
      <c r="I142" s="112" t="s">
        <v>195</v>
      </c>
      <c r="J142" s="112"/>
      <c r="K142" s="152"/>
    </row>
    <row r="143" spans="2:11" customFormat="1" ht="15" customHeight="1" x14ac:dyDescent="0.2">
      <c r="B143" s="153"/>
      <c r="C143" s="154"/>
      <c r="D143" s="154"/>
      <c r="E143" s="154"/>
      <c r="F143" s="154"/>
      <c r="G143" s="154"/>
      <c r="H143" s="154"/>
      <c r="I143" s="154"/>
      <c r="J143" s="154"/>
      <c r="K143" s="155"/>
    </row>
    <row r="144" spans="2:11" customFormat="1" ht="18.75" customHeight="1" x14ac:dyDescent="0.2">
      <c r="B144" s="109"/>
      <c r="C144" s="109"/>
      <c r="D144" s="109"/>
      <c r="E144" s="109"/>
      <c r="F144" s="142"/>
      <c r="G144" s="109"/>
      <c r="H144" s="109"/>
      <c r="I144" s="109"/>
      <c r="J144" s="109"/>
      <c r="K144" s="109"/>
    </row>
    <row r="145" spans="2:11" customFormat="1" ht="18.75" customHeight="1" x14ac:dyDescent="0.2"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</row>
    <row r="146" spans="2:11" customFormat="1" ht="7.5" customHeight="1" x14ac:dyDescent="0.2">
      <c r="B146" s="120"/>
      <c r="C146" s="121"/>
      <c r="D146" s="121"/>
      <c r="E146" s="121"/>
      <c r="F146" s="121"/>
      <c r="G146" s="121"/>
      <c r="H146" s="121"/>
      <c r="I146" s="121"/>
      <c r="J146" s="121"/>
      <c r="K146" s="122"/>
    </row>
    <row r="147" spans="2:11" customFormat="1" ht="45" customHeight="1" x14ac:dyDescent="0.2">
      <c r="B147" s="123"/>
      <c r="C147" s="216" t="s">
        <v>219</v>
      </c>
      <c r="D147" s="216"/>
      <c r="E147" s="216"/>
      <c r="F147" s="216"/>
      <c r="G147" s="216"/>
      <c r="H147" s="216"/>
      <c r="I147" s="216"/>
      <c r="J147" s="216"/>
      <c r="K147" s="124"/>
    </row>
    <row r="148" spans="2:11" customFormat="1" ht="17.25" customHeight="1" x14ac:dyDescent="0.2">
      <c r="B148" s="123"/>
      <c r="C148" s="125" t="s">
        <v>154</v>
      </c>
      <c r="D148" s="125"/>
      <c r="E148" s="125"/>
      <c r="F148" s="125" t="s">
        <v>155</v>
      </c>
      <c r="G148" s="126"/>
      <c r="H148" s="125" t="s">
        <v>30</v>
      </c>
      <c r="I148" s="125" t="s">
        <v>31</v>
      </c>
      <c r="J148" s="125" t="s">
        <v>156</v>
      </c>
      <c r="K148" s="124"/>
    </row>
    <row r="149" spans="2:11" customFormat="1" ht="17.25" customHeight="1" x14ac:dyDescent="0.2">
      <c r="B149" s="123"/>
      <c r="C149" s="127" t="s">
        <v>157</v>
      </c>
      <c r="D149" s="127"/>
      <c r="E149" s="127"/>
      <c r="F149" s="128" t="s">
        <v>158</v>
      </c>
      <c r="G149" s="129"/>
      <c r="H149" s="127"/>
      <c r="I149" s="127"/>
      <c r="J149" s="127" t="s">
        <v>159</v>
      </c>
      <c r="K149" s="124"/>
    </row>
    <row r="150" spans="2:11" customFormat="1" ht="5.25" customHeight="1" x14ac:dyDescent="0.2">
      <c r="B150" s="133"/>
      <c r="C150" s="130"/>
      <c r="D150" s="130"/>
      <c r="E150" s="130"/>
      <c r="F150" s="130"/>
      <c r="G150" s="131"/>
      <c r="H150" s="130"/>
      <c r="I150" s="130"/>
      <c r="J150" s="130"/>
      <c r="K150" s="152"/>
    </row>
    <row r="151" spans="2:11" customFormat="1" ht="15" customHeight="1" x14ac:dyDescent="0.2">
      <c r="B151" s="133"/>
      <c r="C151" s="156" t="s">
        <v>163</v>
      </c>
      <c r="D151" s="112"/>
      <c r="E151" s="112"/>
      <c r="F151" s="157" t="s">
        <v>160</v>
      </c>
      <c r="G151" s="112"/>
      <c r="H151" s="156" t="s">
        <v>200</v>
      </c>
      <c r="I151" s="156" t="s">
        <v>162</v>
      </c>
      <c r="J151" s="156">
        <v>120</v>
      </c>
      <c r="K151" s="152"/>
    </row>
    <row r="152" spans="2:11" customFormat="1" ht="15" customHeight="1" x14ac:dyDescent="0.2">
      <c r="B152" s="133"/>
      <c r="C152" s="156" t="s">
        <v>209</v>
      </c>
      <c r="D152" s="112"/>
      <c r="E152" s="112"/>
      <c r="F152" s="157" t="s">
        <v>160</v>
      </c>
      <c r="G152" s="112"/>
      <c r="H152" s="156" t="s">
        <v>220</v>
      </c>
      <c r="I152" s="156" t="s">
        <v>162</v>
      </c>
      <c r="J152" s="156" t="s">
        <v>211</v>
      </c>
      <c r="K152" s="152"/>
    </row>
    <row r="153" spans="2:11" customFormat="1" ht="15" customHeight="1" x14ac:dyDescent="0.2">
      <c r="B153" s="133"/>
      <c r="C153" s="156" t="s">
        <v>37</v>
      </c>
      <c r="D153" s="112"/>
      <c r="E153" s="112"/>
      <c r="F153" s="157" t="s">
        <v>160</v>
      </c>
      <c r="G153" s="112"/>
      <c r="H153" s="156" t="s">
        <v>221</v>
      </c>
      <c r="I153" s="156" t="s">
        <v>162</v>
      </c>
      <c r="J153" s="156" t="s">
        <v>211</v>
      </c>
      <c r="K153" s="152"/>
    </row>
    <row r="154" spans="2:11" customFormat="1" ht="15" customHeight="1" x14ac:dyDescent="0.2">
      <c r="B154" s="133"/>
      <c r="C154" s="156" t="s">
        <v>165</v>
      </c>
      <c r="D154" s="112"/>
      <c r="E154" s="112"/>
      <c r="F154" s="157" t="s">
        <v>166</v>
      </c>
      <c r="G154" s="112"/>
      <c r="H154" s="156" t="s">
        <v>200</v>
      </c>
      <c r="I154" s="156" t="s">
        <v>162</v>
      </c>
      <c r="J154" s="156">
        <v>50</v>
      </c>
      <c r="K154" s="152"/>
    </row>
    <row r="155" spans="2:11" customFormat="1" ht="15" customHeight="1" x14ac:dyDescent="0.2">
      <c r="B155" s="133"/>
      <c r="C155" s="156" t="s">
        <v>168</v>
      </c>
      <c r="D155" s="112"/>
      <c r="E155" s="112"/>
      <c r="F155" s="157" t="s">
        <v>160</v>
      </c>
      <c r="G155" s="112"/>
      <c r="H155" s="156" t="s">
        <v>200</v>
      </c>
      <c r="I155" s="156" t="s">
        <v>170</v>
      </c>
      <c r="J155" s="156"/>
      <c r="K155" s="152"/>
    </row>
    <row r="156" spans="2:11" customFormat="1" ht="15" customHeight="1" x14ac:dyDescent="0.2">
      <c r="B156" s="133"/>
      <c r="C156" s="156" t="s">
        <v>179</v>
      </c>
      <c r="D156" s="112"/>
      <c r="E156" s="112"/>
      <c r="F156" s="157" t="s">
        <v>166</v>
      </c>
      <c r="G156" s="112"/>
      <c r="H156" s="156" t="s">
        <v>200</v>
      </c>
      <c r="I156" s="156" t="s">
        <v>162</v>
      </c>
      <c r="J156" s="156">
        <v>50</v>
      </c>
      <c r="K156" s="152"/>
    </row>
    <row r="157" spans="2:11" customFormat="1" ht="15" customHeight="1" x14ac:dyDescent="0.2">
      <c r="B157" s="133"/>
      <c r="C157" s="156" t="s">
        <v>187</v>
      </c>
      <c r="D157" s="112"/>
      <c r="E157" s="112"/>
      <c r="F157" s="157" t="s">
        <v>166</v>
      </c>
      <c r="G157" s="112"/>
      <c r="H157" s="156" t="s">
        <v>200</v>
      </c>
      <c r="I157" s="156" t="s">
        <v>162</v>
      </c>
      <c r="J157" s="156">
        <v>50</v>
      </c>
      <c r="K157" s="152"/>
    </row>
    <row r="158" spans="2:11" customFormat="1" ht="15" customHeight="1" x14ac:dyDescent="0.2">
      <c r="B158" s="133"/>
      <c r="C158" s="156" t="s">
        <v>185</v>
      </c>
      <c r="D158" s="112"/>
      <c r="E158" s="112"/>
      <c r="F158" s="157" t="s">
        <v>166</v>
      </c>
      <c r="G158" s="112"/>
      <c r="H158" s="156" t="s">
        <v>200</v>
      </c>
      <c r="I158" s="156" t="s">
        <v>162</v>
      </c>
      <c r="J158" s="156">
        <v>50</v>
      </c>
      <c r="K158" s="152"/>
    </row>
    <row r="159" spans="2:11" customFormat="1" ht="15" customHeight="1" x14ac:dyDescent="0.2">
      <c r="B159" s="133"/>
      <c r="C159" s="156" t="s">
        <v>46</v>
      </c>
      <c r="D159" s="112"/>
      <c r="E159" s="112"/>
      <c r="F159" s="157" t="s">
        <v>160</v>
      </c>
      <c r="G159" s="112"/>
      <c r="H159" s="156" t="s">
        <v>222</v>
      </c>
      <c r="I159" s="156" t="s">
        <v>162</v>
      </c>
      <c r="J159" s="156" t="s">
        <v>223</v>
      </c>
      <c r="K159" s="152"/>
    </row>
    <row r="160" spans="2:11" customFormat="1" ht="15" customHeight="1" x14ac:dyDescent="0.2">
      <c r="B160" s="133"/>
      <c r="C160" s="156" t="s">
        <v>224</v>
      </c>
      <c r="D160" s="112"/>
      <c r="E160" s="112"/>
      <c r="F160" s="157" t="s">
        <v>160</v>
      </c>
      <c r="G160" s="112"/>
      <c r="H160" s="156" t="s">
        <v>225</v>
      </c>
      <c r="I160" s="156" t="s">
        <v>195</v>
      </c>
      <c r="J160" s="156"/>
      <c r="K160" s="152"/>
    </row>
    <row r="161" spans="2:11" customFormat="1" ht="15" customHeight="1" x14ac:dyDescent="0.2">
      <c r="B161" s="158"/>
      <c r="C161" s="140"/>
      <c r="D161" s="140"/>
      <c r="E161" s="140"/>
      <c r="F161" s="140"/>
      <c r="G161" s="140"/>
      <c r="H161" s="140"/>
      <c r="I161" s="140"/>
      <c r="J161" s="140"/>
      <c r="K161" s="159"/>
    </row>
    <row r="162" spans="2:11" customFormat="1" ht="18.75" customHeight="1" x14ac:dyDescent="0.2">
      <c r="B162" s="109"/>
      <c r="C162" s="112"/>
      <c r="D162" s="112"/>
      <c r="E162" s="112"/>
      <c r="F162" s="132"/>
      <c r="G162" s="112"/>
      <c r="H162" s="112"/>
      <c r="I162" s="112"/>
      <c r="J162" s="112"/>
      <c r="K162" s="109"/>
    </row>
    <row r="163" spans="2:11" customFormat="1" ht="18.75" customHeight="1" x14ac:dyDescent="0.2"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</row>
    <row r="164" spans="2:11" customFormat="1" ht="7.5" customHeight="1" x14ac:dyDescent="0.2">
      <c r="B164" s="101"/>
      <c r="C164" s="102"/>
      <c r="D164" s="102"/>
      <c r="E164" s="102"/>
      <c r="F164" s="102"/>
      <c r="G164" s="102"/>
      <c r="H164" s="102"/>
      <c r="I164" s="102"/>
      <c r="J164" s="102"/>
      <c r="K164" s="103"/>
    </row>
    <row r="165" spans="2:11" customFormat="1" ht="45" customHeight="1" x14ac:dyDescent="0.2">
      <c r="B165" s="104"/>
      <c r="C165" s="214" t="s">
        <v>226</v>
      </c>
      <c r="D165" s="214"/>
      <c r="E165" s="214"/>
      <c r="F165" s="214"/>
      <c r="G165" s="214"/>
      <c r="H165" s="214"/>
      <c r="I165" s="214"/>
      <c r="J165" s="214"/>
      <c r="K165" s="105"/>
    </row>
    <row r="166" spans="2:11" customFormat="1" ht="17.25" customHeight="1" x14ac:dyDescent="0.2">
      <c r="B166" s="104"/>
      <c r="C166" s="125" t="s">
        <v>154</v>
      </c>
      <c r="D166" s="125"/>
      <c r="E166" s="125"/>
      <c r="F166" s="125" t="s">
        <v>155</v>
      </c>
      <c r="G166" s="160"/>
      <c r="H166" s="161" t="s">
        <v>30</v>
      </c>
      <c r="I166" s="161" t="s">
        <v>31</v>
      </c>
      <c r="J166" s="125" t="s">
        <v>156</v>
      </c>
      <c r="K166" s="105"/>
    </row>
    <row r="167" spans="2:11" customFormat="1" ht="17.25" customHeight="1" x14ac:dyDescent="0.2">
      <c r="B167" s="106"/>
      <c r="C167" s="127" t="s">
        <v>157</v>
      </c>
      <c r="D167" s="127"/>
      <c r="E167" s="127"/>
      <c r="F167" s="128" t="s">
        <v>158</v>
      </c>
      <c r="G167" s="162"/>
      <c r="H167" s="163"/>
      <c r="I167" s="163"/>
      <c r="J167" s="127" t="s">
        <v>159</v>
      </c>
      <c r="K167" s="107"/>
    </row>
    <row r="168" spans="2:11" customFormat="1" ht="5.25" customHeight="1" x14ac:dyDescent="0.2">
      <c r="B168" s="133"/>
      <c r="C168" s="130"/>
      <c r="D168" s="130"/>
      <c r="E168" s="130"/>
      <c r="F168" s="130"/>
      <c r="G168" s="131"/>
      <c r="H168" s="130"/>
      <c r="I168" s="130"/>
      <c r="J168" s="130"/>
      <c r="K168" s="152"/>
    </row>
    <row r="169" spans="2:11" customFormat="1" ht="15" customHeight="1" x14ac:dyDescent="0.2">
      <c r="B169" s="133"/>
      <c r="C169" s="112" t="s">
        <v>163</v>
      </c>
      <c r="D169" s="112"/>
      <c r="E169" s="112"/>
      <c r="F169" s="132" t="s">
        <v>160</v>
      </c>
      <c r="G169" s="112"/>
      <c r="H169" s="112" t="s">
        <v>200</v>
      </c>
      <c r="I169" s="112" t="s">
        <v>162</v>
      </c>
      <c r="J169" s="112">
        <v>120</v>
      </c>
      <c r="K169" s="152"/>
    </row>
    <row r="170" spans="2:11" customFormat="1" ht="15" customHeight="1" x14ac:dyDescent="0.2">
      <c r="B170" s="133"/>
      <c r="C170" s="112" t="s">
        <v>209</v>
      </c>
      <c r="D170" s="112"/>
      <c r="E170" s="112"/>
      <c r="F170" s="132" t="s">
        <v>160</v>
      </c>
      <c r="G170" s="112"/>
      <c r="H170" s="112" t="s">
        <v>210</v>
      </c>
      <c r="I170" s="112" t="s">
        <v>162</v>
      </c>
      <c r="J170" s="112" t="s">
        <v>211</v>
      </c>
      <c r="K170" s="152"/>
    </row>
    <row r="171" spans="2:11" customFormat="1" ht="15" customHeight="1" x14ac:dyDescent="0.2">
      <c r="B171" s="133"/>
      <c r="C171" s="112" t="s">
        <v>37</v>
      </c>
      <c r="D171" s="112"/>
      <c r="E171" s="112"/>
      <c r="F171" s="132" t="s">
        <v>160</v>
      </c>
      <c r="G171" s="112"/>
      <c r="H171" s="112" t="s">
        <v>227</v>
      </c>
      <c r="I171" s="112" t="s">
        <v>162</v>
      </c>
      <c r="J171" s="112" t="s">
        <v>211</v>
      </c>
      <c r="K171" s="152"/>
    </row>
    <row r="172" spans="2:11" customFormat="1" ht="15" customHeight="1" x14ac:dyDescent="0.2">
      <c r="B172" s="133"/>
      <c r="C172" s="112" t="s">
        <v>165</v>
      </c>
      <c r="D172" s="112"/>
      <c r="E172" s="112"/>
      <c r="F172" s="132" t="s">
        <v>166</v>
      </c>
      <c r="G172" s="112"/>
      <c r="H172" s="112" t="s">
        <v>227</v>
      </c>
      <c r="I172" s="112" t="s">
        <v>162</v>
      </c>
      <c r="J172" s="112">
        <v>50</v>
      </c>
      <c r="K172" s="152"/>
    </row>
    <row r="173" spans="2:11" customFormat="1" ht="15" customHeight="1" x14ac:dyDescent="0.2">
      <c r="B173" s="133"/>
      <c r="C173" s="112" t="s">
        <v>168</v>
      </c>
      <c r="D173" s="112"/>
      <c r="E173" s="112"/>
      <c r="F173" s="132" t="s">
        <v>160</v>
      </c>
      <c r="G173" s="112"/>
      <c r="H173" s="112" t="s">
        <v>227</v>
      </c>
      <c r="I173" s="112" t="s">
        <v>170</v>
      </c>
      <c r="J173" s="112"/>
      <c r="K173" s="152"/>
    </row>
    <row r="174" spans="2:11" customFormat="1" ht="15" customHeight="1" x14ac:dyDescent="0.2">
      <c r="B174" s="133"/>
      <c r="C174" s="112" t="s">
        <v>179</v>
      </c>
      <c r="D174" s="112"/>
      <c r="E174" s="112"/>
      <c r="F174" s="132" t="s">
        <v>166</v>
      </c>
      <c r="G174" s="112"/>
      <c r="H174" s="112" t="s">
        <v>227</v>
      </c>
      <c r="I174" s="112" t="s">
        <v>162</v>
      </c>
      <c r="J174" s="112">
        <v>50</v>
      </c>
      <c r="K174" s="152"/>
    </row>
    <row r="175" spans="2:11" customFormat="1" ht="15" customHeight="1" x14ac:dyDescent="0.2">
      <c r="B175" s="133"/>
      <c r="C175" s="112" t="s">
        <v>187</v>
      </c>
      <c r="D175" s="112"/>
      <c r="E175" s="112"/>
      <c r="F175" s="132" t="s">
        <v>166</v>
      </c>
      <c r="G175" s="112"/>
      <c r="H175" s="112" t="s">
        <v>227</v>
      </c>
      <c r="I175" s="112" t="s">
        <v>162</v>
      </c>
      <c r="J175" s="112">
        <v>50</v>
      </c>
      <c r="K175" s="152"/>
    </row>
    <row r="176" spans="2:11" customFormat="1" ht="15" customHeight="1" x14ac:dyDescent="0.2">
      <c r="B176" s="133"/>
      <c r="C176" s="112" t="s">
        <v>185</v>
      </c>
      <c r="D176" s="112"/>
      <c r="E176" s="112"/>
      <c r="F176" s="132" t="s">
        <v>166</v>
      </c>
      <c r="G176" s="112"/>
      <c r="H176" s="112" t="s">
        <v>227</v>
      </c>
      <c r="I176" s="112" t="s">
        <v>162</v>
      </c>
      <c r="J176" s="112">
        <v>50</v>
      </c>
      <c r="K176" s="152"/>
    </row>
    <row r="177" spans="2:11" customFormat="1" ht="15" customHeight="1" x14ac:dyDescent="0.2">
      <c r="B177" s="133"/>
      <c r="C177" s="112" t="s">
        <v>52</v>
      </c>
      <c r="D177" s="112"/>
      <c r="E177" s="112"/>
      <c r="F177" s="132" t="s">
        <v>160</v>
      </c>
      <c r="G177" s="112"/>
      <c r="H177" s="112" t="s">
        <v>228</v>
      </c>
      <c r="I177" s="112" t="s">
        <v>229</v>
      </c>
      <c r="J177" s="112"/>
      <c r="K177" s="152"/>
    </row>
    <row r="178" spans="2:11" customFormat="1" ht="15" customHeight="1" x14ac:dyDescent="0.2">
      <c r="B178" s="133"/>
      <c r="C178" s="112" t="s">
        <v>31</v>
      </c>
      <c r="D178" s="112"/>
      <c r="E178" s="112"/>
      <c r="F178" s="132" t="s">
        <v>160</v>
      </c>
      <c r="G178" s="112"/>
      <c r="H178" s="112" t="s">
        <v>230</v>
      </c>
      <c r="I178" s="112" t="s">
        <v>231</v>
      </c>
      <c r="J178" s="112">
        <v>1</v>
      </c>
      <c r="K178" s="152"/>
    </row>
    <row r="179" spans="2:11" customFormat="1" ht="15" customHeight="1" x14ac:dyDescent="0.2">
      <c r="B179" s="133"/>
      <c r="C179" s="112" t="s">
        <v>29</v>
      </c>
      <c r="D179" s="112"/>
      <c r="E179" s="112"/>
      <c r="F179" s="132" t="s">
        <v>160</v>
      </c>
      <c r="G179" s="112"/>
      <c r="H179" s="112" t="s">
        <v>232</v>
      </c>
      <c r="I179" s="112" t="s">
        <v>162</v>
      </c>
      <c r="J179" s="112">
        <v>20</v>
      </c>
      <c r="K179" s="152"/>
    </row>
    <row r="180" spans="2:11" customFormat="1" ht="15" customHeight="1" x14ac:dyDescent="0.2">
      <c r="B180" s="133"/>
      <c r="C180" s="112" t="s">
        <v>30</v>
      </c>
      <c r="D180" s="112"/>
      <c r="E180" s="112"/>
      <c r="F180" s="132" t="s">
        <v>160</v>
      </c>
      <c r="G180" s="112"/>
      <c r="H180" s="112" t="s">
        <v>233</v>
      </c>
      <c r="I180" s="112" t="s">
        <v>162</v>
      </c>
      <c r="J180" s="112">
        <v>255</v>
      </c>
      <c r="K180" s="152"/>
    </row>
    <row r="181" spans="2:11" customFormat="1" ht="15" customHeight="1" x14ac:dyDescent="0.2">
      <c r="B181" s="133"/>
      <c r="C181" s="112" t="s">
        <v>53</v>
      </c>
      <c r="D181" s="112"/>
      <c r="E181" s="112"/>
      <c r="F181" s="132" t="s">
        <v>160</v>
      </c>
      <c r="G181" s="112"/>
      <c r="H181" s="112" t="s">
        <v>124</v>
      </c>
      <c r="I181" s="112" t="s">
        <v>162</v>
      </c>
      <c r="J181" s="112">
        <v>10</v>
      </c>
      <c r="K181" s="152"/>
    </row>
    <row r="182" spans="2:11" customFormat="1" ht="15" customHeight="1" x14ac:dyDescent="0.2">
      <c r="B182" s="133"/>
      <c r="C182" s="112" t="s">
        <v>54</v>
      </c>
      <c r="D182" s="112"/>
      <c r="E182" s="112"/>
      <c r="F182" s="132" t="s">
        <v>160</v>
      </c>
      <c r="G182" s="112"/>
      <c r="H182" s="112" t="s">
        <v>234</v>
      </c>
      <c r="I182" s="112" t="s">
        <v>195</v>
      </c>
      <c r="J182" s="112"/>
      <c r="K182" s="152"/>
    </row>
    <row r="183" spans="2:11" customFormat="1" ht="15" customHeight="1" x14ac:dyDescent="0.2">
      <c r="B183" s="133"/>
      <c r="C183" s="112" t="s">
        <v>235</v>
      </c>
      <c r="D183" s="112"/>
      <c r="E183" s="112"/>
      <c r="F183" s="132" t="s">
        <v>160</v>
      </c>
      <c r="G183" s="112"/>
      <c r="H183" s="112" t="s">
        <v>236</v>
      </c>
      <c r="I183" s="112" t="s">
        <v>195</v>
      </c>
      <c r="J183" s="112"/>
      <c r="K183" s="152"/>
    </row>
    <row r="184" spans="2:11" customFormat="1" ht="15" customHeight="1" x14ac:dyDescent="0.2">
      <c r="B184" s="133"/>
      <c r="C184" s="112" t="s">
        <v>224</v>
      </c>
      <c r="D184" s="112"/>
      <c r="E184" s="112"/>
      <c r="F184" s="132" t="s">
        <v>160</v>
      </c>
      <c r="G184" s="112"/>
      <c r="H184" s="112" t="s">
        <v>237</v>
      </c>
      <c r="I184" s="112" t="s">
        <v>195</v>
      </c>
      <c r="J184" s="112"/>
      <c r="K184" s="152"/>
    </row>
    <row r="185" spans="2:11" customFormat="1" ht="15" customHeight="1" x14ac:dyDescent="0.2">
      <c r="B185" s="133"/>
      <c r="C185" s="112" t="s">
        <v>56</v>
      </c>
      <c r="D185" s="112"/>
      <c r="E185" s="112"/>
      <c r="F185" s="132" t="s">
        <v>166</v>
      </c>
      <c r="G185" s="112"/>
      <c r="H185" s="112" t="s">
        <v>238</v>
      </c>
      <c r="I185" s="112" t="s">
        <v>162</v>
      </c>
      <c r="J185" s="112">
        <v>50</v>
      </c>
      <c r="K185" s="152"/>
    </row>
    <row r="186" spans="2:11" customFormat="1" ht="15" customHeight="1" x14ac:dyDescent="0.2">
      <c r="B186" s="133"/>
      <c r="C186" s="112" t="s">
        <v>239</v>
      </c>
      <c r="D186" s="112"/>
      <c r="E186" s="112"/>
      <c r="F186" s="132" t="s">
        <v>166</v>
      </c>
      <c r="G186" s="112"/>
      <c r="H186" s="112" t="s">
        <v>240</v>
      </c>
      <c r="I186" s="112" t="s">
        <v>241</v>
      </c>
      <c r="J186" s="112"/>
      <c r="K186" s="152"/>
    </row>
    <row r="187" spans="2:11" customFormat="1" ht="15" customHeight="1" x14ac:dyDescent="0.2">
      <c r="B187" s="133"/>
      <c r="C187" s="112" t="s">
        <v>242</v>
      </c>
      <c r="D187" s="112"/>
      <c r="E187" s="112"/>
      <c r="F187" s="132" t="s">
        <v>166</v>
      </c>
      <c r="G187" s="112"/>
      <c r="H187" s="112" t="s">
        <v>243</v>
      </c>
      <c r="I187" s="112" t="s">
        <v>241</v>
      </c>
      <c r="J187" s="112"/>
      <c r="K187" s="152"/>
    </row>
    <row r="188" spans="2:11" customFormat="1" ht="15" customHeight="1" x14ac:dyDescent="0.2">
      <c r="B188" s="133"/>
      <c r="C188" s="112" t="s">
        <v>244</v>
      </c>
      <c r="D188" s="112"/>
      <c r="E188" s="112"/>
      <c r="F188" s="132" t="s">
        <v>166</v>
      </c>
      <c r="G188" s="112"/>
      <c r="H188" s="112" t="s">
        <v>245</v>
      </c>
      <c r="I188" s="112" t="s">
        <v>241</v>
      </c>
      <c r="J188" s="112"/>
      <c r="K188" s="152"/>
    </row>
    <row r="189" spans="2:11" customFormat="1" ht="15" customHeight="1" x14ac:dyDescent="0.2">
      <c r="B189" s="133"/>
      <c r="C189" s="164" t="s">
        <v>246</v>
      </c>
      <c r="D189" s="112"/>
      <c r="E189" s="112"/>
      <c r="F189" s="132" t="s">
        <v>166</v>
      </c>
      <c r="G189" s="112"/>
      <c r="H189" s="112" t="s">
        <v>247</v>
      </c>
      <c r="I189" s="112" t="s">
        <v>248</v>
      </c>
      <c r="J189" s="165" t="s">
        <v>249</v>
      </c>
      <c r="K189" s="152"/>
    </row>
    <row r="190" spans="2:11" customFormat="1" ht="15" customHeight="1" x14ac:dyDescent="0.2">
      <c r="B190" s="133"/>
      <c r="C190" s="118" t="s">
        <v>20</v>
      </c>
      <c r="D190" s="112"/>
      <c r="E190" s="112"/>
      <c r="F190" s="132" t="s">
        <v>160</v>
      </c>
      <c r="G190" s="112"/>
      <c r="H190" s="109" t="s">
        <v>250</v>
      </c>
      <c r="I190" s="112" t="s">
        <v>251</v>
      </c>
      <c r="J190" s="112"/>
      <c r="K190" s="152"/>
    </row>
    <row r="191" spans="2:11" customFormat="1" ht="15" customHeight="1" x14ac:dyDescent="0.2">
      <c r="B191" s="133"/>
      <c r="C191" s="118" t="s">
        <v>252</v>
      </c>
      <c r="D191" s="112"/>
      <c r="E191" s="112"/>
      <c r="F191" s="132" t="s">
        <v>160</v>
      </c>
      <c r="G191" s="112"/>
      <c r="H191" s="112" t="s">
        <v>253</v>
      </c>
      <c r="I191" s="112" t="s">
        <v>195</v>
      </c>
      <c r="J191" s="112"/>
      <c r="K191" s="152"/>
    </row>
    <row r="192" spans="2:11" customFormat="1" ht="15" customHeight="1" x14ac:dyDescent="0.2">
      <c r="B192" s="133"/>
      <c r="C192" s="118" t="s">
        <v>254</v>
      </c>
      <c r="D192" s="112"/>
      <c r="E192" s="112"/>
      <c r="F192" s="132" t="s">
        <v>160</v>
      </c>
      <c r="G192" s="112"/>
      <c r="H192" s="112" t="s">
        <v>255</v>
      </c>
      <c r="I192" s="112" t="s">
        <v>195</v>
      </c>
      <c r="J192" s="112"/>
      <c r="K192" s="152"/>
    </row>
    <row r="193" spans="2:11" customFormat="1" ht="15" customHeight="1" x14ac:dyDescent="0.2">
      <c r="B193" s="133"/>
      <c r="C193" s="118" t="s">
        <v>256</v>
      </c>
      <c r="D193" s="112"/>
      <c r="E193" s="112"/>
      <c r="F193" s="132" t="s">
        <v>166</v>
      </c>
      <c r="G193" s="112"/>
      <c r="H193" s="112" t="s">
        <v>257</v>
      </c>
      <c r="I193" s="112" t="s">
        <v>195</v>
      </c>
      <c r="J193" s="112"/>
      <c r="K193" s="152"/>
    </row>
    <row r="194" spans="2:11" customFormat="1" ht="15" customHeight="1" x14ac:dyDescent="0.2">
      <c r="B194" s="158"/>
      <c r="C194" s="166"/>
      <c r="D194" s="140"/>
      <c r="E194" s="140"/>
      <c r="F194" s="140"/>
      <c r="G194" s="140"/>
      <c r="H194" s="140"/>
      <c r="I194" s="140"/>
      <c r="J194" s="140"/>
      <c r="K194" s="159"/>
    </row>
    <row r="195" spans="2:11" customFormat="1" ht="18.75" customHeight="1" x14ac:dyDescent="0.2">
      <c r="B195" s="109"/>
      <c r="C195" s="112"/>
      <c r="D195" s="112"/>
      <c r="E195" s="112"/>
      <c r="F195" s="132"/>
      <c r="G195" s="112"/>
      <c r="H195" s="112"/>
      <c r="I195" s="112"/>
      <c r="J195" s="112"/>
      <c r="K195" s="109"/>
    </row>
    <row r="196" spans="2:11" customFormat="1" ht="18.75" customHeight="1" x14ac:dyDescent="0.2">
      <c r="B196" s="109"/>
      <c r="C196" s="112"/>
      <c r="D196" s="112"/>
      <c r="E196" s="112"/>
      <c r="F196" s="132"/>
      <c r="G196" s="112"/>
      <c r="H196" s="112"/>
      <c r="I196" s="112"/>
      <c r="J196" s="112"/>
      <c r="K196" s="109"/>
    </row>
    <row r="197" spans="2:11" customFormat="1" ht="18.75" customHeight="1" x14ac:dyDescent="0.2"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</row>
    <row r="198" spans="2:11" customFormat="1" ht="12" x14ac:dyDescent="0.2">
      <c r="B198" s="101"/>
      <c r="C198" s="102"/>
      <c r="D198" s="102"/>
      <c r="E198" s="102"/>
      <c r="F198" s="102"/>
      <c r="G198" s="102"/>
      <c r="H198" s="102"/>
      <c r="I198" s="102"/>
      <c r="J198" s="102"/>
      <c r="K198" s="103"/>
    </row>
    <row r="199" spans="2:11" customFormat="1" ht="22.2" x14ac:dyDescent="0.2">
      <c r="B199" s="104"/>
      <c r="C199" s="214" t="s">
        <v>258</v>
      </c>
      <c r="D199" s="214"/>
      <c r="E199" s="214"/>
      <c r="F199" s="214"/>
      <c r="G199" s="214"/>
      <c r="H199" s="214"/>
      <c r="I199" s="214"/>
      <c r="J199" s="214"/>
      <c r="K199" s="105"/>
    </row>
    <row r="200" spans="2:11" customFormat="1" ht="25.5" customHeight="1" x14ac:dyDescent="0.3">
      <c r="B200" s="104"/>
      <c r="C200" s="167" t="s">
        <v>259</v>
      </c>
      <c r="D200" s="167"/>
      <c r="E200" s="167"/>
      <c r="F200" s="167" t="s">
        <v>260</v>
      </c>
      <c r="G200" s="168"/>
      <c r="H200" s="220" t="s">
        <v>261</v>
      </c>
      <c r="I200" s="220"/>
      <c r="J200" s="220"/>
      <c r="K200" s="105"/>
    </row>
    <row r="201" spans="2:11" customFormat="1" ht="5.25" customHeight="1" x14ac:dyDescent="0.2">
      <c r="B201" s="133"/>
      <c r="C201" s="130"/>
      <c r="D201" s="130"/>
      <c r="E201" s="130"/>
      <c r="F201" s="130"/>
      <c r="G201" s="112"/>
      <c r="H201" s="130"/>
      <c r="I201" s="130"/>
      <c r="J201" s="130"/>
      <c r="K201" s="152"/>
    </row>
    <row r="202" spans="2:11" customFormat="1" ht="15" customHeight="1" x14ac:dyDescent="0.2">
      <c r="B202" s="133"/>
      <c r="C202" s="112" t="s">
        <v>251</v>
      </c>
      <c r="D202" s="112"/>
      <c r="E202" s="112"/>
      <c r="F202" s="132" t="s">
        <v>21</v>
      </c>
      <c r="G202" s="112"/>
      <c r="H202" s="219" t="s">
        <v>262</v>
      </c>
      <c r="I202" s="219"/>
      <c r="J202" s="219"/>
      <c r="K202" s="152"/>
    </row>
    <row r="203" spans="2:11" customFormat="1" ht="15" customHeight="1" x14ac:dyDescent="0.2">
      <c r="B203" s="133"/>
      <c r="C203" s="137"/>
      <c r="D203" s="112"/>
      <c r="E203" s="112"/>
      <c r="F203" s="132" t="s">
        <v>22</v>
      </c>
      <c r="G203" s="112"/>
      <c r="H203" s="219" t="s">
        <v>263</v>
      </c>
      <c r="I203" s="219"/>
      <c r="J203" s="219"/>
      <c r="K203" s="152"/>
    </row>
    <row r="204" spans="2:11" customFormat="1" ht="15" customHeight="1" x14ac:dyDescent="0.2">
      <c r="B204" s="133"/>
      <c r="C204" s="137"/>
      <c r="D204" s="112"/>
      <c r="E204" s="112"/>
      <c r="F204" s="132" t="s">
        <v>25</v>
      </c>
      <c r="G204" s="112"/>
      <c r="H204" s="219" t="s">
        <v>264</v>
      </c>
      <c r="I204" s="219"/>
      <c r="J204" s="219"/>
      <c r="K204" s="152"/>
    </row>
    <row r="205" spans="2:11" customFormat="1" ht="15" customHeight="1" x14ac:dyDescent="0.2">
      <c r="B205" s="133"/>
      <c r="C205" s="112"/>
      <c r="D205" s="112"/>
      <c r="E205" s="112"/>
      <c r="F205" s="132" t="s">
        <v>23</v>
      </c>
      <c r="G205" s="112"/>
      <c r="H205" s="219" t="s">
        <v>265</v>
      </c>
      <c r="I205" s="219"/>
      <c r="J205" s="219"/>
      <c r="K205" s="152"/>
    </row>
    <row r="206" spans="2:11" customFormat="1" ht="15" customHeight="1" x14ac:dyDescent="0.2">
      <c r="B206" s="133"/>
      <c r="C206" s="112"/>
      <c r="D206" s="112"/>
      <c r="E206" s="112"/>
      <c r="F206" s="132" t="s">
        <v>24</v>
      </c>
      <c r="G206" s="112"/>
      <c r="H206" s="219" t="s">
        <v>266</v>
      </c>
      <c r="I206" s="219"/>
      <c r="J206" s="219"/>
      <c r="K206" s="152"/>
    </row>
    <row r="207" spans="2:11" customFormat="1" ht="15" customHeight="1" x14ac:dyDescent="0.2">
      <c r="B207" s="133"/>
      <c r="C207" s="112"/>
      <c r="D207" s="112"/>
      <c r="E207" s="112"/>
      <c r="F207" s="132"/>
      <c r="G207" s="112"/>
      <c r="H207" s="112"/>
      <c r="I207" s="112"/>
      <c r="J207" s="112"/>
      <c r="K207" s="152"/>
    </row>
    <row r="208" spans="2:11" customFormat="1" ht="15" customHeight="1" x14ac:dyDescent="0.2">
      <c r="B208" s="133"/>
      <c r="C208" s="112" t="s">
        <v>207</v>
      </c>
      <c r="D208" s="112"/>
      <c r="E208" s="112"/>
      <c r="F208" s="132" t="s">
        <v>35</v>
      </c>
      <c r="G208" s="112"/>
      <c r="H208" s="219" t="s">
        <v>267</v>
      </c>
      <c r="I208" s="219"/>
      <c r="J208" s="219"/>
      <c r="K208" s="152"/>
    </row>
    <row r="209" spans="2:11" customFormat="1" ht="15" customHeight="1" x14ac:dyDescent="0.2">
      <c r="B209" s="133"/>
      <c r="C209" s="137"/>
      <c r="D209" s="112"/>
      <c r="E209" s="112"/>
      <c r="F209" s="132" t="s">
        <v>106</v>
      </c>
      <c r="G209" s="112"/>
      <c r="H209" s="219" t="s">
        <v>107</v>
      </c>
      <c r="I209" s="219"/>
      <c r="J209" s="219"/>
      <c r="K209" s="152"/>
    </row>
    <row r="210" spans="2:11" customFormat="1" ht="15" customHeight="1" x14ac:dyDescent="0.2">
      <c r="B210" s="133"/>
      <c r="C210" s="112"/>
      <c r="D210" s="112"/>
      <c r="E210" s="112"/>
      <c r="F210" s="132" t="s">
        <v>104</v>
      </c>
      <c r="G210" s="112"/>
      <c r="H210" s="219" t="s">
        <v>268</v>
      </c>
      <c r="I210" s="219"/>
      <c r="J210" s="219"/>
      <c r="K210" s="152"/>
    </row>
    <row r="211" spans="2:11" customFormat="1" ht="15" customHeight="1" x14ac:dyDescent="0.2">
      <c r="B211" s="169"/>
      <c r="C211" s="137"/>
      <c r="D211" s="137"/>
      <c r="E211" s="137"/>
      <c r="F211" s="132" t="s">
        <v>40</v>
      </c>
      <c r="G211" s="118"/>
      <c r="H211" s="218" t="s">
        <v>108</v>
      </c>
      <c r="I211" s="218"/>
      <c r="J211" s="218"/>
      <c r="K211" s="170"/>
    </row>
    <row r="212" spans="2:11" customFormat="1" ht="15" customHeight="1" x14ac:dyDescent="0.2">
      <c r="B212" s="169"/>
      <c r="C212" s="137"/>
      <c r="D212" s="137"/>
      <c r="E212" s="137"/>
      <c r="F212" s="132" t="s">
        <v>88</v>
      </c>
      <c r="G212" s="118"/>
      <c r="H212" s="218" t="s">
        <v>41</v>
      </c>
      <c r="I212" s="218"/>
      <c r="J212" s="218"/>
      <c r="K212" s="170"/>
    </row>
    <row r="213" spans="2:11" customFormat="1" ht="15" customHeight="1" x14ac:dyDescent="0.2">
      <c r="B213" s="169"/>
      <c r="C213" s="137"/>
      <c r="D213" s="137"/>
      <c r="E213" s="137"/>
      <c r="F213" s="171"/>
      <c r="G213" s="118"/>
      <c r="H213" s="172"/>
      <c r="I213" s="172"/>
      <c r="J213" s="172"/>
      <c r="K213" s="170"/>
    </row>
    <row r="214" spans="2:11" customFormat="1" ht="15" customHeight="1" x14ac:dyDescent="0.2">
      <c r="B214" s="169"/>
      <c r="C214" s="112" t="s">
        <v>231</v>
      </c>
      <c r="D214" s="137"/>
      <c r="E214" s="137"/>
      <c r="F214" s="132">
        <v>1</v>
      </c>
      <c r="G214" s="118"/>
      <c r="H214" s="218" t="s">
        <v>269</v>
      </c>
      <c r="I214" s="218"/>
      <c r="J214" s="218"/>
      <c r="K214" s="170"/>
    </row>
    <row r="215" spans="2:11" customFormat="1" ht="15" customHeight="1" x14ac:dyDescent="0.2">
      <c r="B215" s="169"/>
      <c r="C215" s="137"/>
      <c r="D215" s="137"/>
      <c r="E215" s="137"/>
      <c r="F215" s="132">
        <v>2</v>
      </c>
      <c r="G215" s="118"/>
      <c r="H215" s="218" t="s">
        <v>270</v>
      </c>
      <c r="I215" s="218"/>
      <c r="J215" s="218"/>
      <c r="K215" s="170"/>
    </row>
    <row r="216" spans="2:11" customFormat="1" ht="15" customHeight="1" x14ac:dyDescent="0.2">
      <c r="B216" s="169"/>
      <c r="C216" s="137"/>
      <c r="D216" s="137"/>
      <c r="E216" s="137"/>
      <c r="F216" s="132">
        <v>3</v>
      </c>
      <c r="G216" s="118"/>
      <c r="H216" s="218" t="s">
        <v>271</v>
      </c>
      <c r="I216" s="218"/>
      <c r="J216" s="218"/>
      <c r="K216" s="170"/>
    </row>
    <row r="217" spans="2:11" customFormat="1" ht="15" customHeight="1" x14ac:dyDescent="0.2">
      <c r="B217" s="169"/>
      <c r="C217" s="137"/>
      <c r="D217" s="137"/>
      <c r="E217" s="137"/>
      <c r="F217" s="132">
        <v>4</v>
      </c>
      <c r="G217" s="118"/>
      <c r="H217" s="218" t="s">
        <v>272</v>
      </c>
      <c r="I217" s="218"/>
      <c r="J217" s="218"/>
      <c r="K217" s="170"/>
    </row>
    <row r="218" spans="2:11" customFormat="1" ht="12.75" customHeight="1" x14ac:dyDescent="0.2">
      <c r="B218" s="173"/>
      <c r="C218" s="174"/>
      <c r="D218" s="174"/>
      <c r="E218" s="174"/>
      <c r="F218" s="174"/>
      <c r="G218" s="174"/>
      <c r="H218" s="174"/>
      <c r="I218" s="174"/>
      <c r="J218" s="174"/>
      <c r="K218" s="17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D.1.4.C - VV</vt:lpstr>
      <vt:lpstr>Pokyny pro vyplnění</vt:lpstr>
      <vt:lpstr>'D.1.4.C - VV'!Názvy_tisku</vt:lpstr>
      <vt:lpstr>'D.1.4.C - VV'!Oblast_tisku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LAPTOP-2INGRA1T\Marcela</dc:creator>
  <cp:lastModifiedBy>Vít Benda</cp:lastModifiedBy>
  <cp:lastPrinted>2024-07-06T18:58:18Z</cp:lastPrinted>
  <dcterms:created xsi:type="dcterms:W3CDTF">2020-08-16T08:41:53Z</dcterms:created>
  <dcterms:modified xsi:type="dcterms:W3CDTF">2024-07-10T08:29:33Z</dcterms:modified>
</cp:coreProperties>
</file>